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mc:AlternateContent xmlns:mc="http://schemas.openxmlformats.org/markup-compatibility/2006">
    <mc:Choice Requires="x15">
      <x15ac:absPath xmlns:x15ac="http://schemas.microsoft.com/office/spreadsheetml/2010/11/ac" url="C:\Users\Ondra\Desktop\Rostarek s.r.o\rozpocty\aaconsult\nemocnice jičín\"/>
    </mc:Choice>
  </mc:AlternateContent>
  <xr:revisionPtr revIDLastSave="0" documentId="13_ncr:1_{E2BC8E56-35DF-464C-A63D-B019452E5281}" xr6:coauthVersionLast="36" xr6:coauthVersionMax="36" xr10:uidLastSave="{00000000-0000-0000-0000-000000000000}"/>
  <bookViews>
    <workbookView xWindow="0" yWindow="0" windowWidth="23040" windowHeight="8940" xr2:uid="{00000000-000D-0000-FFFF-FFFF00000000}"/>
  </bookViews>
  <sheets>
    <sheet name="Rekapitulace stavby" sheetId="1" r:id="rId1"/>
    <sheet name="2021-030-a - Bourací práce" sheetId="2" r:id="rId2"/>
    <sheet name="2021-030-b - Stavební a k..." sheetId="3" r:id="rId3"/>
    <sheet name="2021-030-c - Elektroinsta..." sheetId="4" r:id="rId4"/>
    <sheet name="2021-030-d - Data" sheetId="5" r:id="rId5"/>
    <sheet name="2021-030-e - VZT" sheetId="6" r:id="rId6"/>
    <sheet name="2021-030-f - VRN" sheetId="7" r:id="rId7"/>
  </sheets>
  <definedNames>
    <definedName name="_xlnm._FilterDatabase" localSheetId="1" hidden="1">'2021-030-a - Bourací práce'!$C$124:$K$270</definedName>
    <definedName name="_xlnm._FilterDatabase" localSheetId="2" hidden="1">'2021-030-b - Stavební a k...'!$C$135:$K$786</definedName>
    <definedName name="_xlnm._FilterDatabase" localSheetId="3" hidden="1">'2021-030-c - Elektroinsta...'!$C$142:$K$238</definedName>
    <definedName name="_xlnm._FilterDatabase" localSheetId="4" hidden="1">'2021-030-d - Data'!$C$121:$K$164</definedName>
    <definedName name="_xlnm._FilterDatabase" localSheetId="5" hidden="1">'2021-030-e - VZT'!$C$128:$K$170</definedName>
    <definedName name="_xlnm._FilterDatabase" localSheetId="6" hidden="1">'2021-030-f - VRN'!$C$121:$K$146</definedName>
    <definedName name="_xlnm.Print_Titles" localSheetId="1">'2021-030-a - Bourací práce'!$124:$124</definedName>
    <definedName name="_xlnm.Print_Titles" localSheetId="2">'2021-030-b - Stavební a k...'!$135:$135</definedName>
    <definedName name="_xlnm.Print_Titles" localSheetId="3">'2021-030-c - Elektroinsta...'!$142:$142</definedName>
    <definedName name="_xlnm.Print_Titles" localSheetId="4">'2021-030-d - Data'!$121:$121</definedName>
    <definedName name="_xlnm.Print_Titles" localSheetId="5">'2021-030-e - VZT'!$128:$128</definedName>
    <definedName name="_xlnm.Print_Titles" localSheetId="6">'2021-030-f - VRN'!$121:$121</definedName>
    <definedName name="_xlnm.Print_Titles" localSheetId="0">'Rekapitulace stavby'!$92:$92</definedName>
    <definedName name="_xlnm.Print_Area" localSheetId="1">'2021-030-a - Bourací práce'!$C$4:$J$76,'2021-030-a - Bourací práce'!$C$82:$J$106,'2021-030-a - Bourací práce'!$C$112:$K$270</definedName>
    <definedName name="_xlnm.Print_Area" localSheetId="2">'2021-030-b - Stavební a k...'!$C$4:$J$76,'2021-030-b - Stavební a k...'!$C$82:$J$117,'2021-030-b - Stavební a k...'!$C$123:$K$786</definedName>
    <definedName name="_xlnm.Print_Area" localSheetId="3">'2021-030-c - Elektroinsta...'!$C$4:$J$76,'2021-030-c - Elektroinsta...'!$C$82:$J$124,'2021-030-c - Elektroinsta...'!$C$130:$K$238</definedName>
    <definedName name="_xlnm.Print_Area" localSheetId="4">'2021-030-d - Data'!$C$4:$J$76,'2021-030-d - Data'!$C$82:$J$103,'2021-030-d - Data'!$C$109:$K$164</definedName>
    <definedName name="_xlnm.Print_Area" localSheetId="5">'2021-030-e - VZT'!$C$4:$J$76,'2021-030-e - VZT'!$C$82:$J$110,'2021-030-e - VZT'!$C$116:$K$170</definedName>
    <definedName name="_xlnm.Print_Area" localSheetId="6">'2021-030-f - VRN'!$C$4:$J$76,'2021-030-f - VRN'!$C$82:$J$103,'2021-030-f - VRN'!$C$109:$K$146</definedName>
    <definedName name="_xlnm.Print_Area" localSheetId="0">'Rekapitulace stavby'!$D$4:$AO$76,'Rekapitulace stavby'!$C$82:$AQ$101</definedName>
  </definedNames>
  <calcPr calcId="191029"/>
</workbook>
</file>

<file path=xl/calcChain.xml><?xml version="1.0" encoding="utf-8"?>
<calcChain xmlns="http://schemas.openxmlformats.org/spreadsheetml/2006/main">
  <c r="J37" i="7" l="1"/>
  <c r="J36" i="7"/>
  <c r="AY100" i="1"/>
  <c r="J35" i="7"/>
  <c r="AX100" i="1"/>
  <c r="BI144" i="7"/>
  <c r="BH144" i="7"/>
  <c r="BG144" i="7"/>
  <c r="BF144" i="7"/>
  <c r="T144" i="7"/>
  <c r="T143" i="7"/>
  <c r="R144" i="7"/>
  <c r="R143" i="7" s="1"/>
  <c r="P144" i="7"/>
  <c r="P143" i="7"/>
  <c r="BI140" i="7"/>
  <c r="BH140" i="7"/>
  <c r="BG140" i="7"/>
  <c r="BF140" i="7"/>
  <c r="T140" i="7"/>
  <c r="T139" i="7"/>
  <c r="R140" i="7"/>
  <c r="R139" i="7"/>
  <c r="P140" i="7"/>
  <c r="P139" i="7" s="1"/>
  <c r="BI136" i="7"/>
  <c r="BH136" i="7"/>
  <c r="BG136" i="7"/>
  <c r="BF136" i="7"/>
  <c r="T136" i="7"/>
  <c r="T135" i="7"/>
  <c r="R136" i="7"/>
  <c r="R135" i="7" s="1"/>
  <c r="P136" i="7"/>
  <c r="P135" i="7"/>
  <c r="BI132" i="7"/>
  <c r="BH132" i="7"/>
  <c r="BG132" i="7"/>
  <c r="BF132" i="7"/>
  <c r="T132" i="7"/>
  <c r="T131" i="7"/>
  <c r="R132" i="7"/>
  <c r="R131" i="7"/>
  <c r="P132" i="7"/>
  <c r="P131" i="7" s="1"/>
  <c r="BI128" i="7"/>
  <c r="BH128" i="7"/>
  <c r="BG128" i="7"/>
  <c r="BF128" i="7"/>
  <c r="T128" i="7"/>
  <c r="R128" i="7"/>
  <c r="P128" i="7"/>
  <c r="BI125" i="7"/>
  <c r="BH125" i="7"/>
  <c r="BG125" i="7"/>
  <c r="BF125" i="7"/>
  <c r="T125" i="7"/>
  <c r="R125" i="7"/>
  <c r="P125" i="7"/>
  <c r="F116" i="7"/>
  <c r="E114" i="7"/>
  <c r="F89" i="7"/>
  <c r="E87" i="7"/>
  <c r="J24" i="7"/>
  <c r="E24" i="7"/>
  <c r="J119" i="7"/>
  <c r="J23" i="7"/>
  <c r="J21" i="7"/>
  <c r="E21" i="7"/>
  <c r="J118" i="7"/>
  <c r="J20" i="7"/>
  <c r="J18" i="7"/>
  <c r="E18" i="7"/>
  <c r="F92" i="7" s="1"/>
  <c r="J17" i="7"/>
  <c r="J15" i="7"/>
  <c r="E15" i="7"/>
  <c r="F91" i="7"/>
  <c r="J14" i="7"/>
  <c r="J12" i="7"/>
  <c r="J116" i="7" s="1"/>
  <c r="E7" i="7"/>
  <c r="E112" i="7"/>
  <c r="J150" i="6"/>
  <c r="J103" i="6" s="1"/>
  <c r="J135" i="6"/>
  <c r="J131" i="6"/>
  <c r="J130" i="6"/>
  <c r="J37" i="6"/>
  <c r="J36" i="6"/>
  <c r="AY99" i="1"/>
  <c r="J35" i="6"/>
  <c r="AX99" i="1" s="1"/>
  <c r="BI169" i="6"/>
  <c r="BH169" i="6"/>
  <c r="BG169" i="6"/>
  <c r="BF169" i="6"/>
  <c r="T169" i="6"/>
  <c r="T168" i="6" s="1"/>
  <c r="R169" i="6"/>
  <c r="R168" i="6"/>
  <c r="P169" i="6"/>
  <c r="P168" i="6"/>
  <c r="BI166" i="6"/>
  <c r="BH166" i="6"/>
  <c r="BG166" i="6"/>
  <c r="BF166" i="6"/>
  <c r="T166" i="6"/>
  <c r="T165" i="6"/>
  <c r="R166" i="6"/>
  <c r="R165" i="6" s="1"/>
  <c r="P166" i="6"/>
  <c r="P165" i="6"/>
  <c r="BI163" i="6"/>
  <c r="BH163" i="6"/>
  <c r="BG163" i="6"/>
  <c r="BF163" i="6"/>
  <c r="T163" i="6"/>
  <c r="T162" i="6"/>
  <c r="R163" i="6"/>
  <c r="R162" i="6"/>
  <c r="P163" i="6"/>
  <c r="P162" i="6" s="1"/>
  <c r="BI160" i="6"/>
  <c r="BH160" i="6"/>
  <c r="BG160" i="6"/>
  <c r="BF160" i="6"/>
  <c r="T160" i="6"/>
  <c r="R160" i="6"/>
  <c r="P160" i="6"/>
  <c r="BI158" i="6"/>
  <c r="BH158" i="6"/>
  <c r="BG158" i="6"/>
  <c r="BF158" i="6"/>
  <c r="T158" i="6"/>
  <c r="R158" i="6"/>
  <c r="P158" i="6"/>
  <c r="BI155" i="6"/>
  <c r="BH155" i="6"/>
  <c r="BG155" i="6"/>
  <c r="BF155" i="6"/>
  <c r="T155" i="6"/>
  <c r="T154" i="6"/>
  <c r="R155" i="6"/>
  <c r="R154" i="6"/>
  <c r="P155" i="6"/>
  <c r="P154" i="6" s="1"/>
  <c r="BI152" i="6"/>
  <c r="BH152" i="6"/>
  <c r="BG152" i="6"/>
  <c r="BF152" i="6"/>
  <c r="T152" i="6"/>
  <c r="T151" i="6" s="1"/>
  <c r="R152" i="6"/>
  <c r="R151" i="6"/>
  <c r="P152" i="6"/>
  <c r="P151" i="6"/>
  <c r="BI148" i="6"/>
  <c r="BH148" i="6"/>
  <c r="BG148" i="6"/>
  <c r="BF148" i="6"/>
  <c r="T148" i="6"/>
  <c r="R148" i="6"/>
  <c r="P148" i="6"/>
  <c r="BI146" i="6"/>
  <c r="BH146" i="6"/>
  <c r="BG146" i="6"/>
  <c r="BF146" i="6"/>
  <c r="T146" i="6"/>
  <c r="R146" i="6"/>
  <c r="P146" i="6"/>
  <c r="BI144" i="6"/>
  <c r="BH144" i="6"/>
  <c r="BG144" i="6"/>
  <c r="BF144" i="6"/>
  <c r="T144" i="6"/>
  <c r="R144" i="6"/>
  <c r="P144" i="6"/>
  <c r="BI142" i="6"/>
  <c r="BH142" i="6"/>
  <c r="BG142" i="6"/>
  <c r="BF142" i="6"/>
  <c r="T142" i="6"/>
  <c r="R142" i="6"/>
  <c r="P142" i="6"/>
  <c r="BI140" i="6"/>
  <c r="BH140" i="6"/>
  <c r="BG140" i="6"/>
  <c r="BF140" i="6"/>
  <c r="T140" i="6"/>
  <c r="R140" i="6"/>
  <c r="P140" i="6"/>
  <c r="BI137" i="6"/>
  <c r="BH137" i="6"/>
  <c r="BG137" i="6"/>
  <c r="BF137" i="6"/>
  <c r="T137" i="6"/>
  <c r="T136" i="6"/>
  <c r="R137" i="6"/>
  <c r="R136" i="6" s="1"/>
  <c r="P137" i="6"/>
  <c r="P136" i="6"/>
  <c r="J100" i="6"/>
  <c r="BI133" i="6"/>
  <c r="BH133" i="6"/>
  <c r="BG133" i="6"/>
  <c r="BF133" i="6"/>
  <c r="T133" i="6"/>
  <c r="T132" i="6"/>
  <c r="R133" i="6"/>
  <c r="R132" i="6"/>
  <c r="P133" i="6"/>
  <c r="P132" i="6" s="1"/>
  <c r="J98" i="6"/>
  <c r="J97" i="6"/>
  <c r="F123" i="6"/>
  <c r="E121" i="6"/>
  <c r="F89" i="6"/>
  <c r="E87" i="6"/>
  <c r="J24" i="6"/>
  <c r="E24" i="6"/>
  <c r="J92" i="6"/>
  <c r="J23" i="6"/>
  <c r="J21" i="6"/>
  <c r="E21" i="6"/>
  <c r="J125" i="6"/>
  <c r="J20" i="6"/>
  <c r="J18" i="6"/>
  <c r="E18" i="6"/>
  <c r="F126" i="6" s="1"/>
  <c r="J17" i="6"/>
  <c r="J15" i="6"/>
  <c r="E15" i="6"/>
  <c r="F125" i="6"/>
  <c r="J14" i="6"/>
  <c r="J12" i="6"/>
  <c r="J89" i="6" s="1"/>
  <c r="E7" i="6"/>
  <c r="E119" i="6"/>
  <c r="J37" i="5"/>
  <c r="J36" i="5"/>
  <c r="AY98" i="1"/>
  <c r="J35" i="5"/>
  <c r="AX98" i="1"/>
  <c r="BI163" i="5"/>
  <c r="BH163" i="5"/>
  <c r="BG163" i="5"/>
  <c r="BF163" i="5"/>
  <c r="T163" i="5"/>
  <c r="R163" i="5"/>
  <c r="P163" i="5"/>
  <c r="BI161" i="5"/>
  <c r="BH161" i="5"/>
  <c r="BG161" i="5"/>
  <c r="BF161" i="5"/>
  <c r="T161" i="5"/>
  <c r="R161" i="5"/>
  <c r="P161" i="5"/>
  <c r="BI158" i="5"/>
  <c r="BH158" i="5"/>
  <c r="BG158" i="5"/>
  <c r="BF158" i="5"/>
  <c r="T158" i="5"/>
  <c r="T157" i="5"/>
  <c r="R158" i="5"/>
  <c r="R157" i="5" s="1"/>
  <c r="P158" i="5"/>
  <c r="P157" i="5"/>
  <c r="BI155" i="5"/>
  <c r="BH155" i="5"/>
  <c r="BG155" i="5"/>
  <c r="BF155" i="5"/>
  <c r="T155" i="5"/>
  <c r="T154" i="5"/>
  <c r="R155" i="5"/>
  <c r="R154" i="5"/>
  <c r="P155" i="5"/>
  <c r="P154" i="5" s="1"/>
  <c r="BI152" i="5"/>
  <c r="BH152" i="5"/>
  <c r="BG152" i="5"/>
  <c r="BF152" i="5"/>
  <c r="T152" i="5"/>
  <c r="R152" i="5"/>
  <c r="P152" i="5"/>
  <c r="BI150" i="5"/>
  <c r="BH150" i="5"/>
  <c r="BG150" i="5"/>
  <c r="BF150" i="5"/>
  <c r="T150" i="5"/>
  <c r="R150" i="5"/>
  <c r="P150" i="5"/>
  <c r="BI148" i="5"/>
  <c r="BH148" i="5"/>
  <c r="BG148" i="5"/>
  <c r="BF148" i="5"/>
  <c r="T148" i="5"/>
  <c r="R148" i="5"/>
  <c r="P148" i="5"/>
  <c r="BI146" i="5"/>
  <c r="BH146" i="5"/>
  <c r="BG146" i="5"/>
  <c r="BF146" i="5"/>
  <c r="T146" i="5"/>
  <c r="R146" i="5"/>
  <c r="P146" i="5"/>
  <c r="BI144" i="5"/>
  <c r="BH144" i="5"/>
  <c r="BG144" i="5"/>
  <c r="BF144" i="5"/>
  <c r="T144" i="5"/>
  <c r="R144" i="5"/>
  <c r="P144" i="5"/>
  <c r="BI142" i="5"/>
  <c r="BH142" i="5"/>
  <c r="BG142" i="5"/>
  <c r="BF142" i="5"/>
  <c r="T142" i="5"/>
  <c r="R142" i="5"/>
  <c r="P142" i="5"/>
  <c r="BI139" i="5"/>
  <c r="BH139" i="5"/>
  <c r="BG139" i="5"/>
  <c r="BF139" i="5"/>
  <c r="T139" i="5"/>
  <c r="R139" i="5"/>
  <c r="P139" i="5"/>
  <c r="BI137" i="5"/>
  <c r="BH137" i="5"/>
  <c r="BG137" i="5"/>
  <c r="BF137" i="5"/>
  <c r="T137" i="5"/>
  <c r="R137" i="5"/>
  <c r="P137" i="5"/>
  <c r="BI135" i="5"/>
  <c r="BH135" i="5"/>
  <c r="BG135" i="5"/>
  <c r="BF135" i="5"/>
  <c r="T135" i="5"/>
  <c r="R135" i="5"/>
  <c r="P135" i="5"/>
  <c r="BI132" i="5"/>
  <c r="BH132" i="5"/>
  <c r="BG132" i="5"/>
  <c r="BF132" i="5"/>
  <c r="T132" i="5"/>
  <c r="R132" i="5"/>
  <c r="P132" i="5"/>
  <c r="BI130" i="5"/>
  <c r="BH130" i="5"/>
  <c r="BG130" i="5"/>
  <c r="BF130" i="5"/>
  <c r="T130" i="5"/>
  <c r="R130" i="5"/>
  <c r="P130" i="5"/>
  <c r="BI128" i="5"/>
  <c r="BH128" i="5"/>
  <c r="BG128" i="5"/>
  <c r="BF128" i="5"/>
  <c r="T128" i="5"/>
  <c r="R128" i="5"/>
  <c r="P128" i="5"/>
  <c r="BI126" i="5"/>
  <c r="BH126" i="5"/>
  <c r="BG126" i="5"/>
  <c r="BF126" i="5"/>
  <c r="T126" i="5"/>
  <c r="R126" i="5"/>
  <c r="P126" i="5"/>
  <c r="BI124" i="5"/>
  <c r="BH124" i="5"/>
  <c r="BG124" i="5"/>
  <c r="BF124" i="5"/>
  <c r="T124" i="5"/>
  <c r="R124" i="5"/>
  <c r="P124" i="5"/>
  <c r="F116" i="5"/>
  <c r="E114" i="5"/>
  <c r="F89" i="5"/>
  <c r="E87" i="5"/>
  <c r="J24" i="5"/>
  <c r="E24" i="5"/>
  <c r="J119" i="5"/>
  <c r="J23" i="5"/>
  <c r="J21" i="5"/>
  <c r="E21" i="5"/>
  <c r="J118" i="5" s="1"/>
  <c r="J20" i="5"/>
  <c r="J18" i="5"/>
  <c r="E18" i="5"/>
  <c r="F119" i="5"/>
  <c r="J17" i="5"/>
  <c r="J15" i="5"/>
  <c r="E15" i="5"/>
  <c r="F118" i="5"/>
  <c r="J14" i="5"/>
  <c r="J12" i="5"/>
  <c r="J116" i="5"/>
  <c r="E7" i="5"/>
  <c r="E112" i="5"/>
  <c r="J222" i="4"/>
  <c r="J117" i="4" s="1"/>
  <c r="J37" i="4"/>
  <c r="J36" i="4"/>
  <c r="AY97" i="1" s="1"/>
  <c r="J35" i="4"/>
  <c r="AX97" i="1"/>
  <c r="BI237" i="4"/>
  <c r="BH237" i="4"/>
  <c r="BG237" i="4"/>
  <c r="BF237" i="4"/>
  <c r="T237" i="4"/>
  <c r="T236" i="4"/>
  <c r="R237" i="4"/>
  <c r="R236" i="4"/>
  <c r="P237" i="4"/>
  <c r="P236" i="4" s="1"/>
  <c r="BI234" i="4"/>
  <c r="BH234" i="4"/>
  <c r="BG234" i="4"/>
  <c r="BF234" i="4"/>
  <c r="T234" i="4"/>
  <c r="T233" i="4"/>
  <c r="R234" i="4"/>
  <c r="R233" i="4"/>
  <c r="P234" i="4"/>
  <c r="P233" i="4"/>
  <c r="BI231" i="4"/>
  <c r="BH231" i="4"/>
  <c r="BG231" i="4"/>
  <c r="BF231" i="4"/>
  <c r="T231" i="4"/>
  <c r="T230" i="4"/>
  <c r="T226" i="4" s="1"/>
  <c r="R231" i="4"/>
  <c r="R230" i="4"/>
  <c r="P231" i="4"/>
  <c r="P230" i="4"/>
  <c r="BI228" i="4"/>
  <c r="BH228" i="4"/>
  <c r="BG228" i="4"/>
  <c r="BF228" i="4"/>
  <c r="T228" i="4"/>
  <c r="T227" i="4"/>
  <c r="R228" i="4"/>
  <c r="R227" i="4" s="1"/>
  <c r="R226" i="4" s="1"/>
  <c r="P228" i="4"/>
  <c r="P227" i="4"/>
  <c r="BI224" i="4"/>
  <c r="BH224" i="4"/>
  <c r="BG224" i="4"/>
  <c r="BF224" i="4"/>
  <c r="T224" i="4"/>
  <c r="T223" i="4"/>
  <c r="R224" i="4"/>
  <c r="R223" i="4" s="1"/>
  <c r="P224" i="4"/>
  <c r="P223" i="4" s="1"/>
  <c r="BI220" i="4"/>
  <c r="BH220" i="4"/>
  <c r="BG220" i="4"/>
  <c r="BF220" i="4"/>
  <c r="T220" i="4"/>
  <c r="R220" i="4"/>
  <c r="P220" i="4"/>
  <c r="BI218" i="4"/>
  <c r="BH218" i="4"/>
  <c r="BG218" i="4"/>
  <c r="BF218" i="4"/>
  <c r="T218" i="4"/>
  <c r="R218" i="4"/>
  <c r="P218" i="4"/>
  <c r="BI215" i="4"/>
  <c r="BH215" i="4"/>
  <c r="BG215" i="4"/>
  <c r="BF215" i="4"/>
  <c r="T215" i="4"/>
  <c r="T214" i="4"/>
  <c r="R215" i="4"/>
  <c r="R214" i="4"/>
  <c r="P215" i="4"/>
  <c r="P214" i="4"/>
  <c r="BI212" i="4"/>
  <c r="BH212" i="4"/>
  <c r="BG212" i="4"/>
  <c r="BF212" i="4"/>
  <c r="T212" i="4"/>
  <c r="T211" i="4"/>
  <c r="R212" i="4"/>
  <c r="R211" i="4"/>
  <c r="P212" i="4"/>
  <c r="P211" i="4"/>
  <c r="BI209" i="4"/>
  <c r="BH209" i="4"/>
  <c r="BG209" i="4"/>
  <c r="BF209" i="4"/>
  <c r="T209" i="4"/>
  <c r="R209" i="4"/>
  <c r="P209" i="4"/>
  <c r="BI207" i="4"/>
  <c r="BH207" i="4"/>
  <c r="BG207" i="4"/>
  <c r="BF207" i="4"/>
  <c r="T207" i="4"/>
  <c r="R207" i="4"/>
  <c r="P207" i="4"/>
  <c r="BI205" i="4"/>
  <c r="BH205" i="4"/>
  <c r="BG205" i="4"/>
  <c r="BF205" i="4"/>
  <c r="T205" i="4"/>
  <c r="R205" i="4"/>
  <c r="P205" i="4"/>
  <c r="BI202" i="4"/>
  <c r="BH202" i="4"/>
  <c r="BG202" i="4"/>
  <c r="BF202" i="4"/>
  <c r="T202" i="4"/>
  <c r="T201" i="4"/>
  <c r="R202" i="4"/>
  <c r="R201" i="4"/>
  <c r="P202" i="4"/>
  <c r="P201" i="4" s="1"/>
  <c r="BI199" i="4"/>
  <c r="BH199" i="4"/>
  <c r="BG199" i="4"/>
  <c r="BF199" i="4"/>
  <c r="T199" i="4"/>
  <c r="T198" i="4" s="1"/>
  <c r="R199" i="4"/>
  <c r="R198" i="4"/>
  <c r="P199" i="4"/>
  <c r="P198" i="4"/>
  <c r="BI196" i="4"/>
  <c r="BH196" i="4"/>
  <c r="BG196" i="4"/>
  <c r="BF196" i="4"/>
  <c r="T196" i="4"/>
  <c r="R196" i="4"/>
  <c r="P196" i="4"/>
  <c r="BI194" i="4"/>
  <c r="BH194" i="4"/>
  <c r="BG194" i="4"/>
  <c r="BF194" i="4"/>
  <c r="T194" i="4"/>
  <c r="R194" i="4"/>
  <c r="P194" i="4"/>
  <c r="BI191" i="4"/>
  <c r="BH191" i="4"/>
  <c r="BG191" i="4"/>
  <c r="BF191" i="4"/>
  <c r="T191" i="4"/>
  <c r="T190" i="4" s="1"/>
  <c r="R191" i="4"/>
  <c r="R190" i="4"/>
  <c r="P191" i="4"/>
  <c r="P190" i="4"/>
  <c r="BI188" i="4"/>
  <c r="BH188" i="4"/>
  <c r="BG188" i="4"/>
  <c r="BF188" i="4"/>
  <c r="T188" i="4"/>
  <c r="T187" i="4" s="1"/>
  <c r="R188" i="4"/>
  <c r="R187" i="4" s="1"/>
  <c r="P188" i="4"/>
  <c r="P187" i="4"/>
  <c r="BI185" i="4"/>
  <c r="BH185" i="4"/>
  <c r="BG185" i="4"/>
  <c r="BF185" i="4"/>
  <c r="T185" i="4"/>
  <c r="T184" i="4"/>
  <c r="R185" i="4"/>
  <c r="R184" i="4" s="1"/>
  <c r="P185" i="4"/>
  <c r="P184" i="4" s="1"/>
  <c r="BI182" i="4"/>
  <c r="BH182" i="4"/>
  <c r="BG182" i="4"/>
  <c r="BF182" i="4"/>
  <c r="T182" i="4"/>
  <c r="T181" i="4" s="1"/>
  <c r="R182" i="4"/>
  <c r="R181" i="4"/>
  <c r="P182" i="4"/>
  <c r="P181" i="4" s="1"/>
  <c r="BI179" i="4"/>
  <c r="BH179" i="4"/>
  <c r="BG179" i="4"/>
  <c r="BF179" i="4"/>
  <c r="T179" i="4"/>
  <c r="T178" i="4"/>
  <c r="R179" i="4"/>
  <c r="R178" i="4" s="1"/>
  <c r="P179" i="4"/>
  <c r="P178" i="4"/>
  <c r="BI176" i="4"/>
  <c r="BH176" i="4"/>
  <c r="BG176" i="4"/>
  <c r="BF176" i="4"/>
  <c r="T176" i="4"/>
  <c r="R176" i="4"/>
  <c r="P176" i="4"/>
  <c r="BI174" i="4"/>
  <c r="BH174" i="4"/>
  <c r="BG174" i="4"/>
  <c r="BF174" i="4"/>
  <c r="T174" i="4"/>
  <c r="R174" i="4"/>
  <c r="P174" i="4"/>
  <c r="BI172" i="4"/>
  <c r="BH172" i="4"/>
  <c r="BG172" i="4"/>
  <c r="BF172" i="4"/>
  <c r="T172" i="4"/>
  <c r="R172" i="4"/>
  <c r="P172" i="4"/>
  <c r="BI170" i="4"/>
  <c r="BH170" i="4"/>
  <c r="BG170" i="4"/>
  <c r="BF170" i="4"/>
  <c r="T170" i="4"/>
  <c r="R170" i="4"/>
  <c r="P170" i="4"/>
  <c r="BI168" i="4"/>
  <c r="BH168" i="4"/>
  <c r="BG168" i="4"/>
  <c r="BF168" i="4"/>
  <c r="T168" i="4"/>
  <c r="R168" i="4"/>
  <c r="P168" i="4"/>
  <c r="BI166" i="4"/>
  <c r="BH166" i="4"/>
  <c r="BG166" i="4"/>
  <c r="BF166" i="4"/>
  <c r="T166" i="4"/>
  <c r="R166" i="4"/>
  <c r="P166" i="4"/>
  <c r="BI163" i="4"/>
  <c r="BH163" i="4"/>
  <c r="BG163" i="4"/>
  <c r="BF163" i="4"/>
  <c r="T163" i="4"/>
  <c r="T162" i="4"/>
  <c r="R163" i="4"/>
  <c r="R162" i="4" s="1"/>
  <c r="P163" i="4"/>
  <c r="P162" i="4" s="1"/>
  <c r="BI160" i="4"/>
  <c r="BH160" i="4"/>
  <c r="BG160" i="4"/>
  <c r="BF160" i="4"/>
  <c r="T160" i="4"/>
  <c r="T159" i="4" s="1"/>
  <c r="R160" i="4"/>
  <c r="R159" i="4"/>
  <c r="P160" i="4"/>
  <c r="P159" i="4" s="1"/>
  <c r="BI157" i="4"/>
  <c r="BH157" i="4"/>
  <c r="BG157" i="4"/>
  <c r="BF157" i="4"/>
  <c r="T157" i="4"/>
  <c r="T156" i="4"/>
  <c r="R157" i="4"/>
  <c r="R156" i="4" s="1"/>
  <c r="P157" i="4"/>
  <c r="P156" i="4"/>
  <c r="BI153" i="4"/>
  <c r="BH153" i="4"/>
  <c r="BG153" i="4"/>
  <c r="BF153" i="4"/>
  <c r="T153" i="4"/>
  <c r="T152" i="4"/>
  <c r="R153" i="4"/>
  <c r="R152" i="4"/>
  <c r="P153" i="4"/>
  <c r="P152" i="4" s="1"/>
  <c r="P144" i="4" s="1"/>
  <c r="BI150" i="4"/>
  <c r="BH150" i="4"/>
  <c r="BG150" i="4"/>
  <c r="BF150" i="4"/>
  <c r="T150" i="4"/>
  <c r="T149" i="4" s="1"/>
  <c r="R150" i="4"/>
  <c r="R149" i="4"/>
  <c r="P150" i="4"/>
  <c r="P149" i="4"/>
  <c r="BI147" i="4"/>
  <c r="BH147" i="4"/>
  <c r="BG147" i="4"/>
  <c r="BF147" i="4"/>
  <c r="T147" i="4"/>
  <c r="R147" i="4"/>
  <c r="P147" i="4"/>
  <c r="BI145" i="4"/>
  <c r="BH145" i="4"/>
  <c r="BG145" i="4"/>
  <c r="BF145" i="4"/>
  <c r="T145" i="4"/>
  <c r="R145" i="4"/>
  <c r="P145" i="4"/>
  <c r="F137" i="4"/>
  <c r="E135" i="4"/>
  <c r="F89" i="4"/>
  <c r="E87" i="4"/>
  <c r="J24" i="4"/>
  <c r="E24" i="4"/>
  <c r="J140" i="4"/>
  <c r="J23" i="4"/>
  <c r="J21" i="4"/>
  <c r="E21" i="4"/>
  <c r="J139" i="4"/>
  <c r="J20" i="4"/>
  <c r="J18" i="4"/>
  <c r="E18" i="4"/>
  <c r="F140" i="4" s="1"/>
  <c r="J17" i="4"/>
  <c r="J15" i="4"/>
  <c r="E15" i="4"/>
  <c r="F91" i="4"/>
  <c r="J14" i="4"/>
  <c r="J12" i="4"/>
  <c r="J137" i="4" s="1"/>
  <c r="E7" i="4"/>
  <c r="E85" i="4"/>
  <c r="J37" i="3"/>
  <c r="J36" i="3"/>
  <c r="AY96" i="1"/>
  <c r="J35" i="3"/>
  <c r="AX96" i="1"/>
  <c r="BI780" i="3"/>
  <c r="BH780" i="3"/>
  <c r="BG780" i="3"/>
  <c r="BF780" i="3"/>
  <c r="T780" i="3"/>
  <c r="R780" i="3"/>
  <c r="P780" i="3"/>
  <c r="BI769" i="3"/>
  <c r="BH769" i="3"/>
  <c r="BG769" i="3"/>
  <c r="BF769" i="3"/>
  <c r="T769" i="3"/>
  <c r="R769" i="3"/>
  <c r="P769" i="3"/>
  <c r="BI753" i="3"/>
  <c r="BH753" i="3"/>
  <c r="BG753" i="3"/>
  <c r="BF753" i="3"/>
  <c r="T753" i="3"/>
  <c r="R753" i="3"/>
  <c r="P753" i="3"/>
  <c r="BI737" i="3"/>
  <c r="BH737" i="3"/>
  <c r="BG737" i="3"/>
  <c r="BF737" i="3"/>
  <c r="T737" i="3"/>
  <c r="R737" i="3"/>
  <c r="P737" i="3"/>
  <c r="BI731" i="3"/>
  <c r="BH731" i="3"/>
  <c r="BG731" i="3"/>
  <c r="BF731" i="3"/>
  <c r="T731" i="3"/>
  <c r="R731" i="3"/>
  <c r="P731" i="3"/>
  <c r="BI716" i="3"/>
  <c r="BH716" i="3"/>
  <c r="BG716" i="3"/>
  <c r="BF716" i="3"/>
  <c r="T716" i="3"/>
  <c r="R716" i="3"/>
  <c r="P716" i="3"/>
  <c r="BI702" i="3"/>
  <c r="BH702" i="3"/>
  <c r="BG702" i="3"/>
  <c r="BF702" i="3"/>
  <c r="T702" i="3"/>
  <c r="R702" i="3"/>
  <c r="P702" i="3"/>
  <c r="BI673" i="3"/>
  <c r="BH673" i="3"/>
  <c r="BG673" i="3"/>
  <c r="BF673" i="3"/>
  <c r="T673" i="3"/>
  <c r="R673" i="3"/>
  <c r="P673" i="3"/>
  <c r="BI659" i="3"/>
  <c r="BH659" i="3"/>
  <c r="BG659" i="3"/>
  <c r="BF659" i="3"/>
  <c r="T659" i="3"/>
  <c r="R659" i="3"/>
  <c r="P659" i="3"/>
  <c r="BI620" i="3"/>
  <c r="BH620" i="3"/>
  <c r="BG620" i="3"/>
  <c r="BF620" i="3"/>
  <c r="T620" i="3"/>
  <c r="R620" i="3"/>
  <c r="P620" i="3"/>
  <c r="BI606" i="3"/>
  <c r="BH606" i="3"/>
  <c r="BG606" i="3"/>
  <c r="BF606" i="3"/>
  <c r="T606" i="3"/>
  <c r="R606" i="3"/>
  <c r="P606" i="3"/>
  <c r="BI602" i="3"/>
  <c r="BH602" i="3"/>
  <c r="BG602" i="3"/>
  <c r="BF602" i="3"/>
  <c r="T602" i="3"/>
  <c r="R602" i="3"/>
  <c r="P602" i="3"/>
  <c r="BI599" i="3"/>
  <c r="BH599" i="3"/>
  <c r="BG599" i="3"/>
  <c r="BF599" i="3"/>
  <c r="T599" i="3"/>
  <c r="R599" i="3"/>
  <c r="P599" i="3"/>
  <c r="BI592" i="3"/>
  <c r="BH592" i="3"/>
  <c r="BG592" i="3"/>
  <c r="BF592" i="3"/>
  <c r="T592" i="3"/>
  <c r="R592" i="3"/>
  <c r="P592" i="3"/>
  <c r="BI586" i="3"/>
  <c r="BH586" i="3"/>
  <c r="BG586" i="3"/>
  <c r="BF586" i="3"/>
  <c r="T586" i="3"/>
  <c r="R586" i="3"/>
  <c r="P586" i="3"/>
  <c r="BI579" i="3"/>
  <c r="BH579" i="3"/>
  <c r="BG579" i="3"/>
  <c r="BF579" i="3"/>
  <c r="T579" i="3"/>
  <c r="R579" i="3"/>
  <c r="P579" i="3"/>
  <c r="BI575" i="3"/>
  <c r="BH575" i="3"/>
  <c r="BG575" i="3"/>
  <c r="BF575" i="3"/>
  <c r="T575" i="3"/>
  <c r="R575" i="3"/>
  <c r="P575" i="3"/>
  <c r="BI569" i="3"/>
  <c r="BH569" i="3"/>
  <c r="BG569" i="3"/>
  <c r="BF569" i="3"/>
  <c r="T569" i="3"/>
  <c r="R569" i="3"/>
  <c r="P569" i="3"/>
  <c r="BI563" i="3"/>
  <c r="BH563" i="3"/>
  <c r="BG563" i="3"/>
  <c r="BF563" i="3"/>
  <c r="T563" i="3"/>
  <c r="R563" i="3"/>
  <c r="P563" i="3"/>
  <c r="BI557" i="3"/>
  <c r="BH557" i="3"/>
  <c r="BG557" i="3"/>
  <c r="BF557" i="3"/>
  <c r="T557" i="3"/>
  <c r="R557" i="3"/>
  <c r="P557" i="3"/>
  <c r="BI551" i="3"/>
  <c r="BH551" i="3"/>
  <c r="BG551" i="3"/>
  <c r="BF551" i="3"/>
  <c r="T551" i="3"/>
  <c r="R551" i="3"/>
  <c r="P551" i="3"/>
  <c r="BI547" i="3"/>
  <c r="BH547" i="3"/>
  <c r="BG547" i="3"/>
  <c r="BF547" i="3"/>
  <c r="T547" i="3"/>
  <c r="R547" i="3"/>
  <c r="P547" i="3"/>
  <c r="BI544" i="3"/>
  <c r="BH544" i="3"/>
  <c r="BG544" i="3"/>
  <c r="BF544" i="3"/>
  <c r="T544" i="3"/>
  <c r="R544" i="3"/>
  <c r="P544" i="3"/>
  <c r="BI541" i="3"/>
  <c r="BH541" i="3"/>
  <c r="BG541" i="3"/>
  <c r="BF541" i="3"/>
  <c r="T541" i="3"/>
  <c r="R541" i="3"/>
  <c r="P541" i="3"/>
  <c r="BI538" i="3"/>
  <c r="BH538" i="3"/>
  <c r="BG538" i="3"/>
  <c r="BF538" i="3"/>
  <c r="T538" i="3"/>
  <c r="R538" i="3"/>
  <c r="P538" i="3"/>
  <c r="BI533" i="3"/>
  <c r="BH533" i="3"/>
  <c r="BG533" i="3"/>
  <c r="BF533" i="3"/>
  <c r="T533" i="3"/>
  <c r="R533" i="3"/>
  <c r="P533" i="3"/>
  <c r="BI531" i="3"/>
  <c r="BH531" i="3"/>
  <c r="BG531" i="3"/>
  <c r="BF531" i="3"/>
  <c r="T531" i="3"/>
  <c r="R531" i="3"/>
  <c r="P531" i="3"/>
  <c r="BI523" i="3"/>
  <c r="BH523" i="3"/>
  <c r="BG523" i="3"/>
  <c r="BF523" i="3"/>
  <c r="T523" i="3"/>
  <c r="R523" i="3"/>
  <c r="P523" i="3"/>
  <c r="BI521" i="3"/>
  <c r="BH521" i="3"/>
  <c r="BG521" i="3"/>
  <c r="BF521" i="3"/>
  <c r="T521" i="3"/>
  <c r="R521" i="3"/>
  <c r="P521" i="3"/>
  <c r="BI515" i="3"/>
  <c r="BH515" i="3"/>
  <c r="BG515" i="3"/>
  <c r="BF515" i="3"/>
  <c r="T515" i="3"/>
  <c r="R515" i="3"/>
  <c r="P515" i="3"/>
  <c r="BI509" i="3"/>
  <c r="BH509" i="3"/>
  <c r="BG509" i="3"/>
  <c r="BF509" i="3"/>
  <c r="T509" i="3"/>
  <c r="R509" i="3"/>
  <c r="P509" i="3"/>
  <c r="BI506" i="3"/>
  <c r="BH506" i="3"/>
  <c r="BG506" i="3"/>
  <c r="BF506" i="3"/>
  <c r="T506" i="3"/>
  <c r="R506" i="3"/>
  <c r="P506" i="3"/>
  <c r="BI496" i="3"/>
  <c r="BH496" i="3"/>
  <c r="BG496" i="3"/>
  <c r="BF496" i="3"/>
  <c r="T496" i="3"/>
  <c r="R496" i="3"/>
  <c r="P496" i="3"/>
  <c r="BI493" i="3"/>
  <c r="BH493" i="3"/>
  <c r="BG493" i="3"/>
  <c r="BF493" i="3"/>
  <c r="T493" i="3"/>
  <c r="R493" i="3"/>
  <c r="P493" i="3"/>
  <c r="BI489" i="3"/>
  <c r="BH489" i="3"/>
  <c r="BG489" i="3"/>
  <c r="BF489" i="3"/>
  <c r="T489" i="3"/>
  <c r="R489" i="3"/>
  <c r="P489" i="3"/>
  <c r="BI484" i="3"/>
  <c r="BH484" i="3"/>
  <c r="BG484" i="3"/>
  <c r="BF484" i="3"/>
  <c r="T484" i="3"/>
  <c r="R484" i="3"/>
  <c r="P484" i="3"/>
  <c r="BI479" i="3"/>
  <c r="BH479" i="3"/>
  <c r="BG479" i="3"/>
  <c r="BF479" i="3"/>
  <c r="T479" i="3"/>
  <c r="R479" i="3"/>
  <c r="P479" i="3"/>
  <c r="BI474" i="3"/>
  <c r="BH474" i="3"/>
  <c r="BG474" i="3"/>
  <c r="BF474" i="3"/>
  <c r="T474" i="3"/>
  <c r="R474" i="3"/>
  <c r="P474" i="3"/>
  <c r="BI469" i="3"/>
  <c r="BH469" i="3"/>
  <c r="BG469" i="3"/>
  <c r="BF469" i="3"/>
  <c r="T469" i="3"/>
  <c r="R469" i="3"/>
  <c r="P469" i="3"/>
  <c r="BI456" i="3"/>
  <c r="BH456" i="3"/>
  <c r="BG456" i="3"/>
  <c r="BF456" i="3"/>
  <c r="T456" i="3"/>
  <c r="R456" i="3"/>
  <c r="P456" i="3"/>
  <c r="BI453" i="3"/>
  <c r="BH453" i="3"/>
  <c r="BG453" i="3"/>
  <c r="BF453" i="3"/>
  <c r="T453" i="3"/>
  <c r="R453" i="3"/>
  <c r="P453" i="3"/>
  <c r="BI450" i="3"/>
  <c r="BH450" i="3"/>
  <c r="BG450" i="3"/>
  <c r="BF450" i="3"/>
  <c r="T450" i="3"/>
  <c r="R450" i="3"/>
  <c r="P450" i="3"/>
  <c r="BI446" i="3"/>
  <c r="BH446" i="3"/>
  <c r="BG446" i="3"/>
  <c r="BF446" i="3"/>
  <c r="T446" i="3"/>
  <c r="R446" i="3"/>
  <c r="P446" i="3"/>
  <c r="BI443" i="3"/>
  <c r="BH443" i="3"/>
  <c r="BG443" i="3"/>
  <c r="BF443" i="3"/>
  <c r="T443" i="3"/>
  <c r="R443" i="3"/>
  <c r="P443" i="3"/>
  <c r="BI440" i="3"/>
  <c r="BH440" i="3"/>
  <c r="BG440" i="3"/>
  <c r="BF440" i="3"/>
  <c r="T440" i="3"/>
  <c r="R440" i="3"/>
  <c r="P440" i="3"/>
  <c r="BI437" i="3"/>
  <c r="BH437" i="3"/>
  <c r="BG437" i="3"/>
  <c r="BF437" i="3"/>
  <c r="T437" i="3"/>
  <c r="R437" i="3"/>
  <c r="P437" i="3"/>
  <c r="BI433" i="3"/>
  <c r="BH433" i="3"/>
  <c r="BG433" i="3"/>
  <c r="BF433" i="3"/>
  <c r="T433" i="3"/>
  <c r="R433" i="3"/>
  <c r="P433" i="3"/>
  <c r="BI429" i="3"/>
  <c r="BH429" i="3"/>
  <c r="BG429" i="3"/>
  <c r="BF429" i="3"/>
  <c r="T429" i="3"/>
  <c r="R429" i="3"/>
  <c r="P429" i="3"/>
  <c r="BI420" i="3"/>
  <c r="BH420" i="3"/>
  <c r="BG420" i="3"/>
  <c r="BF420" i="3"/>
  <c r="T420" i="3"/>
  <c r="R420" i="3"/>
  <c r="P420" i="3"/>
  <c r="BI414" i="3"/>
  <c r="BH414" i="3"/>
  <c r="BG414" i="3"/>
  <c r="BF414" i="3"/>
  <c r="T414" i="3"/>
  <c r="R414" i="3"/>
  <c r="P414" i="3"/>
  <c r="BI408" i="3"/>
  <c r="BH408" i="3"/>
  <c r="BG408" i="3"/>
  <c r="BF408" i="3"/>
  <c r="T408" i="3"/>
  <c r="R408" i="3"/>
  <c r="P408" i="3"/>
  <c r="BI402" i="3"/>
  <c r="BH402" i="3"/>
  <c r="BG402" i="3"/>
  <c r="BF402" i="3"/>
  <c r="T402" i="3"/>
  <c r="R402" i="3"/>
  <c r="P402" i="3"/>
  <c r="BI395" i="3"/>
  <c r="BH395" i="3"/>
  <c r="BG395" i="3"/>
  <c r="BF395" i="3"/>
  <c r="T395" i="3"/>
  <c r="R395" i="3"/>
  <c r="P395" i="3"/>
  <c r="BI393" i="3"/>
  <c r="BH393" i="3"/>
  <c r="BG393" i="3"/>
  <c r="BF393" i="3"/>
  <c r="T393" i="3"/>
  <c r="R393" i="3"/>
  <c r="P393" i="3"/>
  <c r="BI386" i="3"/>
  <c r="BH386" i="3"/>
  <c r="BG386" i="3"/>
  <c r="BF386" i="3"/>
  <c r="T386" i="3"/>
  <c r="R386" i="3"/>
  <c r="P386" i="3"/>
  <c r="BI380" i="3"/>
  <c r="BH380" i="3"/>
  <c r="BG380" i="3"/>
  <c r="BF380" i="3"/>
  <c r="T380" i="3"/>
  <c r="R380" i="3"/>
  <c r="P380" i="3"/>
  <c r="BI376" i="3"/>
  <c r="BH376" i="3"/>
  <c r="BG376" i="3"/>
  <c r="BF376" i="3"/>
  <c r="T376" i="3"/>
  <c r="R376" i="3"/>
  <c r="P376" i="3"/>
  <c r="BI373" i="3"/>
  <c r="BH373" i="3"/>
  <c r="BG373" i="3"/>
  <c r="BF373" i="3"/>
  <c r="T373" i="3"/>
  <c r="R373" i="3"/>
  <c r="P373" i="3"/>
  <c r="BI367" i="3"/>
  <c r="BH367" i="3"/>
  <c r="BG367" i="3"/>
  <c r="BF367" i="3"/>
  <c r="T367" i="3"/>
  <c r="R367" i="3"/>
  <c r="P367" i="3"/>
  <c r="BI364" i="3"/>
  <c r="BH364" i="3"/>
  <c r="BG364" i="3"/>
  <c r="BF364" i="3"/>
  <c r="T364" i="3"/>
  <c r="R364" i="3"/>
  <c r="P364" i="3"/>
  <c r="BI358" i="3"/>
  <c r="BH358" i="3"/>
  <c r="BG358" i="3"/>
  <c r="BF358" i="3"/>
  <c r="T358" i="3"/>
  <c r="R358" i="3"/>
  <c r="P358" i="3"/>
  <c r="BI355" i="3"/>
  <c r="BH355" i="3"/>
  <c r="BG355" i="3"/>
  <c r="BF355" i="3"/>
  <c r="T355" i="3"/>
  <c r="T354" i="3"/>
  <c r="R355" i="3"/>
  <c r="R354" i="3"/>
  <c r="P355" i="3"/>
  <c r="P354" i="3" s="1"/>
  <c r="BI351" i="3"/>
  <c r="BH351" i="3"/>
  <c r="BG351" i="3"/>
  <c r="BF351" i="3"/>
  <c r="T351" i="3"/>
  <c r="R351" i="3"/>
  <c r="P351" i="3"/>
  <c r="BI349" i="3"/>
  <c r="BH349" i="3"/>
  <c r="BG349" i="3"/>
  <c r="BF349" i="3"/>
  <c r="T349" i="3"/>
  <c r="R349" i="3"/>
  <c r="P349" i="3"/>
  <c r="BI343" i="3"/>
  <c r="BH343" i="3"/>
  <c r="BG343" i="3"/>
  <c r="BF343" i="3"/>
  <c r="T343" i="3"/>
  <c r="R343" i="3"/>
  <c r="P343" i="3"/>
  <c r="BI339" i="3"/>
  <c r="BH339" i="3"/>
  <c r="BG339" i="3"/>
  <c r="BF339" i="3"/>
  <c r="T339" i="3"/>
  <c r="R339" i="3"/>
  <c r="P339" i="3"/>
  <c r="BI337" i="3"/>
  <c r="BH337" i="3"/>
  <c r="BG337" i="3"/>
  <c r="BF337" i="3"/>
  <c r="T337" i="3"/>
  <c r="R337" i="3"/>
  <c r="P337" i="3"/>
  <c r="BI335" i="3"/>
  <c r="BH335" i="3"/>
  <c r="BG335" i="3"/>
  <c r="BF335" i="3"/>
  <c r="T335" i="3"/>
  <c r="R335" i="3"/>
  <c r="P335" i="3"/>
  <c r="BI333" i="3"/>
  <c r="BH333" i="3"/>
  <c r="BG333" i="3"/>
  <c r="BF333" i="3"/>
  <c r="T333" i="3"/>
  <c r="R333" i="3"/>
  <c r="P333" i="3"/>
  <c r="BI331" i="3"/>
  <c r="BH331" i="3"/>
  <c r="BG331" i="3"/>
  <c r="BF331" i="3"/>
  <c r="T331" i="3"/>
  <c r="R331" i="3"/>
  <c r="P331" i="3"/>
  <c r="BI329" i="3"/>
  <c r="BH329" i="3"/>
  <c r="BG329" i="3"/>
  <c r="BF329" i="3"/>
  <c r="T329" i="3"/>
  <c r="R329" i="3"/>
  <c r="P329" i="3"/>
  <c r="BI326" i="3"/>
  <c r="BH326" i="3"/>
  <c r="BG326" i="3"/>
  <c r="BF326" i="3"/>
  <c r="T326" i="3"/>
  <c r="R326" i="3"/>
  <c r="P326" i="3"/>
  <c r="BI322" i="3"/>
  <c r="BH322" i="3"/>
  <c r="BG322" i="3"/>
  <c r="BF322" i="3"/>
  <c r="T322" i="3"/>
  <c r="R322" i="3"/>
  <c r="P322" i="3"/>
  <c r="BI320" i="3"/>
  <c r="BH320" i="3"/>
  <c r="BG320" i="3"/>
  <c r="BF320" i="3"/>
  <c r="T320" i="3"/>
  <c r="R320" i="3"/>
  <c r="P320" i="3"/>
  <c r="BI316" i="3"/>
  <c r="BH316" i="3"/>
  <c r="BG316" i="3"/>
  <c r="BF316" i="3"/>
  <c r="T316" i="3"/>
  <c r="R316" i="3"/>
  <c r="P316" i="3"/>
  <c r="BI310" i="3"/>
  <c r="BH310" i="3"/>
  <c r="BG310" i="3"/>
  <c r="BF310" i="3"/>
  <c r="T310" i="3"/>
  <c r="R310" i="3"/>
  <c r="P310" i="3"/>
  <c r="BI305" i="3"/>
  <c r="BH305" i="3"/>
  <c r="BG305" i="3"/>
  <c r="BF305" i="3"/>
  <c r="T305" i="3"/>
  <c r="T304" i="3"/>
  <c r="R305" i="3"/>
  <c r="R304" i="3"/>
  <c r="P305" i="3"/>
  <c r="P304" i="3" s="1"/>
  <c r="BI301" i="3"/>
  <c r="BH301" i="3"/>
  <c r="BG301" i="3"/>
  <c r="BF301" i="3"/>
  <c r="T301" i="3"/>
  <c r="R301" i="3"/>
  <c r="P301" i="3"/>
  <c r="BI296" i="3"/>
  <c r="BH296" i="3"/>
  <c r="BG296" i="3"/>
  <c r="BF296" i="3"/>
  <c r="T296" i="3"/>
  <c r="R296" i="3"/>
  <c r="P296" i="3"/>
  <c r="BI293" i="3"/>
  <c r="BH293" i="3"/>
  <c r="BG293" i="3"/>
  <c r="BF293" i="3"/>
  <c r="T293" i="3"/>
  <c r="R293" i="3"/>
  <c r="P293" i="3"/>
  <c r="BI290" i="3"/>
  <c r="BH290" i="3"/>
  <c r="BG290" i="3"/>
  <c r="BF290" i="3"/>
  <c r="T290" i="3"/>
  <c r="R290" i="3"/>
  <c r="P290" i="3"/>
  <c r="BI286" i="3"/>
  <c r="BH286" i="3"/>
  <c r="BG286" i="3"/>
  <c r="BF286" i="3"/>
  <c r="T286" i="3"/>
  <c r="R286" i="3"/>
  <c r="P286" i="3"/>
  <c r="BI283" i="3"/>
  <c r="BH283" i="3"/>
  <c r="BG283" i="3"/>
  <c r="BF283" i="3"/>
  <c r="T283" i="3"/>
  <c r="R283" i="3"/>
  <c r="P283" i="3"/>
  <c r="BI281" i="3"/>
  <c r="BH281" i="3"/>
  <c r="BG281" i="3"/>
  <c r="BF281" i="3"/>
  <c r="T281" i="3"/>
  <c r="R281" i="3"/>
  <c r="P281" i="3"/>
  <c r="BI279" i="3"/>
  <c r="BH279" i="3"/>
  <c r="BG279" i="3"/>
  <c r="BF279" i="3"/>
  <c r="T279" i="3"/>
  <c r="R279" i="3"/>
  <c r="P279" i="3"/>
  <c r="BI277" i="3"/>
  <c r="BH277" i="3"/>
  <c r="BG277" i="3"/>
  <c r="BF277" i="3"/>
  <c r="T277" i="3"/>
  <c r="R277" i="3"/>
  <c r="P277" i="3"/>
  <c r="BI275" i="3"/>
  <c r="BH275" i="3"/>
  <c r="BG275" i="3"/>
  <c r="BF275" i="3"/>
  <c r="T275" i="3"/>
  <c r="R275" i="3"/>
  <c r="P275" i="3"/>
  <c r="BI273" i="3"/>
  <c r="BH273" i="3"/>
  <c r="BG273" i="3"/>
  <c r="BF273" i="3"/>
  <c r="T273" i="3"/>
  <c r="R273" i="3"/>
  <c r="P273" i="3"/>
  <c r="BI271" i="3"/>
  <c r="BH271" i="3"/>
  <c r="BG271" i="3"/>
  <c r="BF271" i="3"/>
  <c r="T271" i="3"/>
  <c r="R271" i="3"/>
  <c r="P271" i="3"/>
  <c r="BI269" i="3"/>
  <c r="BH269" i="3"/>
  <c r="BG269" i="3"/>
  <c r="BF269" i="3"/>
  <c r="T269" i="3"/>
  <c r="R269" i="3"/>
  <c r="P269" i="3"/>
  <c r="BI267" i="3"/>
  <c r="BH267" i="3"/>
  <c r="BG267" i="3"/>
  <c r="BF267" i="3"/>
  <c r="T267" i="3"/>
  <c r="R267" i="3"/>
  <c r="P267" i="3"/>
  <c r="BI247" i="3"/>
  <c r="BH247" i="3"/>
  <c r="BG247" i="3"/>
  <c r="BF247" i="3"/>
  <c r="T247" i="3"/>
  <c r="R247" i="3"/>
  <c r="P247" i="3"/>
  <c r="BI245" i="3"/>
  <c r="BH245" i="3"/>
  <c r="BG245" i="3"/>
  <c r="BF245" i="3"/>
  <c r="T245" i="3"/>
  <c r="R245" i="3"/>
  <c r="P245" i="3"/>
  <c r="BI243" i="3"/>
  <c r="BH243" i="3"/>
  <c r="BG243" i="3"/>
  <c r="BF243" i="3"/>
  <c r="T243" i="3"/>
  <c r="R243" i="3"/>
  <c r="P243" i="3"/>
  <c r="BI241" i="3"/>
  <c r="BH241" i="3"/>
  <c r="BG241" i="3"/>
  <c r="BF241" i="3"/>
  <c r="T241" i="3"/>
  <c r="R241" i="3"/>
  <c r="P241" i="3"/>
  <c r="BI238" i="3"/>
  <c r="BH238" i="3"/>
  <c r="BG238" i="3"/>
  <c r="BF238" i="3"/>
  <c r="T238" i="3"/>
  <c r="R238" i="3"/>
  <c r="P238" i="3"/>
  <c r="BI235" i="3"/>
  <c r="BH235" i="3"/>
  <c r="BG235" i="3"/>
  <c r="BF235" i="3"/>
  <c r="T235" i="3"/>
  <c r="R235" i="3"/>
  <c r="P235" i="3"/>
  <c r="BI232" i="3"/>
  <c r="BH232" i="3"/>
  <c r="BG232" i="3"/>
  <c r="BF232" i="3"/>
  <c r="T232" i="3"/>
  <c r="R232" i="3"/>
  <c r="P232" i="3"/>
  <c r="BI225" i="3"/>
  <c r="BH225" i="3"/>
  <c r="BG225" i="3"/>
  <c r="BF225" i="3"/>
  <c r="T225" i="3"/>
  <c r="R225" i="3"/>
  <c r="P225" i="3"/>
  <c r="BI209" i="3"/>
  <c r="BH209" i="3"/>
  <c r="BG209" i="3"/>
  <c r="BF209" i="3"/>
  <c r="T209" i="3"/>
  <c r="R209" i="3"/>
  <c r="P209" i="3"/>
  <c r="BI203" i="3"/>
  <c r="BH203" i="3"/>
  <c r="BG203" i="3"/>
  <c r="BF203" i="3"/>
  <c r="T203" i="3"/>
  <c r="R203" i="3"/>
  <c r="P203" i="3"/>
  <c r="BI195" i="3"/>
  <c r="BH195" i="3"/>
  <c r="BG195" i="3"/>
  <c r="BF195" i="3"/>
  <c r="T195" i="3"/>
  <c r="R195" i="3"/>
  <c r="P195" i="3"/>
  <c r="BI183" i="3"/>
  <c r="BH183" i="3"/>
  <c r="BG183" i="3"/>
  <c r="BF183" i="3"/>
  <c r="T183" i="3"/>
  <c r="R183" i="3"/>
  <c r="P183" i="3"/>
  <c r="BI178" i="3"/>
  <c r="BH178" i="3"/>
  <c r="BG178" i="3"/>
  <c r="BF178" i="3"/>
  <c r="T178" i="3"/>
  <c r="R178" i="3"/>
  <c r="P178" i="3"/>
  <c r="BI170" i="3"/>
  <c r="BH170" i="3"/>
  <c r="BG170" i="3"/>
  <c r="BF170" i="3"/>
  <c r="T170" i="3"/>
  <c r="R170" i="3"/>
  <c r="P170" i="3"/>
  <c r="BI160" i="3"/>
  <c r="BH160" i="3"/>
  <c r="BG160" i="3"/>
  <c r="BF160" i="3"/>
  <c r="T160" i="3"/>
  <c r="R160" i="3"/>
  <c r="P160" i="3"/>
  <c r="BI149" i="3"/>
  <c r="BH149" i="3"/>
  <c r="BG149" i="3"/>
  <c r="BF149" i="3"/>
  <c r="T149" i="3"/>
  <c r="R149" i="3"/>
  <c r="P149" i="3"/>
  <c r="BI143" i="3"/>
  <c r="BH143" i="3"/>
  <c r="BG143" i="3"/>
  <c r="BF143" i="3"/>
  <c r="T143" i="3"/>
  <c r="R143" i="3"/>
  <c r="P143" i="3"/>
  <c r="BI139" i="3"/>
  <c r="BH139" i="3"/>
  <c r="BG139" i="3"/>
  <c r="BF139" i="3"/>
  <c r="T139" i="3"/>
  <c r="T138" i="3"/>
  <c r="R139" i="3"/>
  <c r="R138" i="3"/>
  <c r="P139" i="3"/>
  <c r="P138" i="3" s="1"/>
  <c r="F130" i="3"/>
  <c r="E128" i="3"/>
  <c r="F89" i="3"/>
  <c r="E87" i="3"/>
  <c r="J24" i="3"/>
  <c r="E24" i="3"/>
  <c r="J92" i="3" s="1"/>
  <c r="J23" i="3"/>
  <c r="J21" i="3"/>
  <c r="E21" i="3"/>
  <c r="J132" i="3"/>
  <c r="J20" i="3"/>
  <c r="J18" i="3"/>
  <c r="E18" i="3"/>
  <c r="F133" i="3"/>
  <c r="J17" i="3"/>
  <c r="J15" i="3"/>
  <c r="E15" i="3"/>
  <c r="F132" i="3" s="1"/>
  <c r="J14" i="3"/>
  <c r="J12" i="3"/>
  <c r="J130" i="3"/>
  <c r="E7" i="3"/>
  <c r="E126" i="3" s="1"/>
  <c r="J37" i="2"/>
  <c r="J36" i="2"/>
  <c r="AY95" i="1"/>
  <c r="J35" i="2"/>
  <c r="AX95" i="1" s="1"/>
  <c r="BI265" i="2"/>
  <c r="BH265" i="2"/>
  <c r="BG265" i="2"/>
  <c r="BF265" i="2"/>
  <c r="T265" i="2"/>
  <c r="T264" i="2"/>
  <c r="R265" i="2"/>
  <c r="R264" i="2"/>
  <c r="P265" i="2"/>
  <c r="P264" i="2"/>
  <c r="BI257" i="2"/>
  <c r="BH257" i="2"/>
  <c r="BG257" i="2"/>
  <c r="BF257" i="2"/>
  <c r="T257" i="2"/>
  <c r="R257" i="2"/>
  <c r="P257" i="2"/>
  <c r="BI245" i="2"/>
  <c r="BH245" i="2"/>
  <c r="BG245" i="2"/>
  <c r="BF245" i="2"/>
  <c r="T245" i="2"/>
  <c r="R245" i="2"/>
  <c r="P245" i="2"/>
  <c r="BI236" i="2"/>
  <c r="BH236" i="2"/>
  <c r="BG236" i="2"/>
  <c r="BF236" i="2"/>
  <c r="T236" i="2"/>
  <c r="T235" i="2"/>
  <c r="R236" i="2"/>
  <c r="R235" i="2" s="1"/>
  <c r="P236" i="2"/>
  <c r="P235" i="2"/>
  <c r="BI228" i="2"/>
  <c r="BH228" i="2"/>
  <c r="BG228" i="2"/>
  <c r="BF228" i="2"/>
  <c r="T228" i="2"/>
  <c r="T221" i="2"/>
  <c r="R228" i="2"/>
  <c r="R221" i="2"/>
  <c r="P228" i="2"/>
  <c r="P221" i="2"/>
  <c r="BI222" i="2"/>
  <c r="BH222" i="2"/>
  <c r="BG222" i="2"/>
  <c r="BF222" i="2"/>
  <c r="T222" i="2"/>
  <c r="R222" i="2"/>
  <c r="P222" i="2"/>
  <c r="BI218" i="2"/>
  <c r="BH218" i="2"/>
  <c r="BG218" i="2"/>
  <c r="BF218" i="2"/>
  <c r="T218" i="2"/>
  <c r="R218" i="2"/>
  <c r="P218" i="2"/>
  <c r="BI215" i="2"/>
  <c r="BH215" i="2"/>
  <c r="BG215" i="2"/>
  <c r="BF215" i="2"/>
  <c r="T215" i="2"/>
  <c r="R215" i="2"/>
  <c r="P215" i="2"/>
  <c r="BI210" i="2"/>
  <c r="BH210" i="2"/>
  <c r="BG210" i="2"/>
  <c r="BF210" i="2"/>
  <c r="T210" i="2"/>
  <c r="R210" i="2"/>
  <c r="P210" i="2"/>
  <c r="BI205" i="2"/>
  <c r="BH205" i="2"/>
  <c r="BG205" i="2"/>
  <c r="BF205" i="2"/>
  <c r="T205" i="2"/>
  <c r="R205" i="2"/>
  <c r="P205" i="2"/>
  <c r="BI202" i="2"/>
  <c r="BH202" i="2"/>
  <c r="BG202" i="2"/>
  <c r="BF202" i="2"/>
  <c r="T202" i="2"/>
  <c r="R202" i="2"/>
  <c r="P202" i="2"/>
  <c r="BI199" i="2"/>
  <c r="BH199" i="2"/>
  <c r="BG199" i="2"/>
  <c r="BF199" i="2"/>
  <c r="T199" i="2"/>
  <c r="R199" i="2"/>
  <c r="P199" i="2"/>
  <c r="BI196" i="2"/>
  <c r="BH196" i="2"/>
  <c r="BG196" i="2"/>
  <c r="BF196" i="2"/>
  <c r="T196" i="2"/>
  <c r="R196" i="2"/>
  <c r="P196" i="2"/>
  <c r="BI189" i="2"/>
  <c r="BH189" i="2"/>
  <c r="BG189" i="2"/>
  <c r="BF189" i="2"/>
  <c r="T189" i="2"/>
  <c r="R189" i="2"/>
  <c r="P189" i="2"/>
  <c r="BI178" i="2"/>
  <c r="BH178" i="2"/>
  <c r="BG178" i="2"/>
  <c r="BF178" i="2"/>
  <c r="T178" i="2"/>
  <c r="R178" i="2"/>
  <c r="P178" i="2"/>
  <c r="BI171" i="2"/>
  <c r="BH171" i="2"/>
  <c r="BG171" i="2"/>
  <c r="BF171" i="2"/>
  <c r="T171" i="2"/>
  <c r="R171" i="2"/>
  <c r="P171" i="2"/>
  <c r="BI165" i="2"/>
  <c r="BH165" i="2"/>
  <c r="BG165" i="2"/>
  <c r="BF165" i="2"/>
  <c r="T165" i="2"/>
  <c r="R165" i="2"/>
  <c r="P165" i="2"/>
  <c r="BI159" i="2"/>
  <c r="BH159" i="2"/>
  <c r="BG159" i="2"/>
  <c r="BF159" i="2"/>
  <c r="T159" i="2"/>
  <c r="R159" i="2"/>
  <c r="P159" i="2"/>
  <c r="BI152" i="2"/>
  <c r="BH152" i="2"/>
  <c r="BG152" i="2"/>
  <c r="BF152" i="2"/>
  <c r="T152" i="2"/>
  <c r="R152" i="2"/>
  <c r="P152" i="2"/>
  <c r="BI146" i="2"/>
  <c r="BH146" i="2"/>
  <c r="BG146" i="2"/>
  <c r="BF146" i="2"/>
  <c r="T146" i="2"/>
  <c r="R146" i="2"/>
  <c r="P146" i="2"/>
  <c r="BI140" i="2"/>
  <c r="BH140" i="2"/>
  <c r="BG140" i="2"/>
  <c r="BF140" i="2"/>
  <c r="T140" i="2"/>
  <c r="R140" i="2"/>
  <c r="P140" i="2"/>
  <c r="BI134" i="2"/>
  <c r="BH134" i="2"/>
  <c r="BG134" i="2"/>
  <c r="BF134" i="2"/>
  <c r="T134" i="2"/>
  <c r="R134" i="2"/>
  <c r="P134" i="2"/>
  <c r="BI128" i="2"/>
  <c r="BH128" i="2"/>
  <c r="BG128" i="2"/>
  <c r="BF128" i="2"/>
  <c r="T128" i="2"/>
  <c r="R128" i="2"/>
  <c r="P128" i="2"/>
  <c r="F119" i="2"/>
  <c r="E117" i="2"/>
  <c r="F89" i="2"/>
  <c r="E87" i="2"/>
  <c r="J24" i="2"/>
  <c r="E24" i="2"/>
  <c r="J122" i="2"/>
  <c r="J23" i="2"/>
  <c r="J21" i="2"/>
  <c r="E21" i="2"/>
  <c r="J121" i="2" s="1"/>
  <c r="J20" i="2"/>
  <c r="J18" i="2"/>
  <c r="E18" i="2"/>
  <c r="F92" i="2"/>
  <c r="J17" i="2"/>
  <c r="J15" i="2"/>
  <c r="E15" i="2"/>
  <c r="F91" i="2"/>
  <c r="J14" i="2"/>
  <c r="J12" i="2"/>
  <c r="J89" i="2" s="1"/>
  <c r="E7" i="2"/>
  <c r="E115" i="2" s="1"/>
  <c r="L90" i="1"/>
  <c r="AM90" i="1"/>
  <c r="AM89" i="1"/>
  <c r="L89" i="1"/>
  <c r="AM87" i="1"/>
  <c r="L87" i="1"/>
  <c r="L85" i="1"/>
  <c r="L84" i="1"/>
  <c r="J245" i="2"/>
  <c r="J199" i="2"/>
  <c r="BK265" i="2"/>
  <c r="BK245" i="2"/>
  <c r="J215" i="2"/>
  <c r="J178" i="2"/>
  <c r="BK257" i="2"/>
  <c r="BK222" i="2"/>
  <c r="BK210" i="2"/>
  <c r="BK189" i="2"/>
  <c r="J159" i="2"/>
  <c r="J140" i="2"/>
  <c r="BK769" i="3"/>
  <c r="BK716" i="3"/>
  <c r="BK673" i="3"/>
  <c r="BK620" i="3"/>
  <c r="BK602" i="3"/>
  <c r="J575" i="3"/>
  <c r="J544" i="3"/>
  <c r="BK531" i="3"/>
  <c r="J515" i="3"/>
  <c r="BK493" i="3"/>
  <c r="BK479" i="3"/>
  <c r="J469" i="3"/>
  <c r="BK753" i="3"/>
  <c r="J702" i="3"/>
  <c r="J620" i="3"/>
  <c r="BK599" i="3"/>
  <c r="J579" i="3"/>
  <c r="J557" i="3"/>
  <c r="BK544" i="3"/>
  <c r="BK515" i="3"/>
  <c r="J493" i="3"/>
  <c r="BK474" i="3"/>
  <c r="J450" i="3"/>
  <c r="BK443" i="3"/>
  <c r="BK433" i="3"/>
  <c r="BK395" i="3"/>
  <c r="J376" i="3"/>
  <c r="BK358" i="3"/>
  <c r="BK349" i="3"/>
  <c r="BK337" i="3"/>
  <c r="BK333" i="3"/>
  <c r="BK205" i="2"/>
  <c r="BK159" i="2"/>
  <c r="BK228" i="2"/>
  <c r="J189" i="2"/>
  <c r="J152" i="2"/>
  <c r="BK134" i="2"/>
  <c r="J228" i="2"/>
  <c r="BK215" i="2"/>
  <c r="J196" i="2"/>
  <c r="J165" i="2"/>
  <c r="BK146" i="2"/>
  <c r="AS94" i="1"/>
  <c r="BK586" i="3"/>
  <c r="BK563" i="3"/>
  <c r="BK547" i="3"/>
  <c r="BK533" i="3"/>
  <c r="BK523" i="3"/>
  <c r="J496" i="3"/>
  <c r="BK453" i="3"/>
  <c r="J443" i="3"/>
  <c r="J716" i="3"/>
  <c r="BK659" i="3"/>
  <c r="J602" i="3"/>
  <c r="J586" i="3"/>
  <c r="J547" i="3"/>
  <c r="BK538" i="3"/>
  <c r="J523" i="3"/>
  <c r="BK506" i="3"/>
  <c r="BK489" i="3"/>
  <c r="J453" i="3"/>
  <c r="BK429" i="3"/>
  <c r="BK414" i="3"/>
  <c r="BK386" i="3"/>
  <c r="J364" i="3"/>
  <c r="BK351" i="3"/>
  <c r="BK339" i="3"/>
  <c r="BK310" i="3"/>
  <c r="J296" i="3"/>
  <c r="BK283" i="3"/>
  <c r="J279" i="3"/>
  <c r="BK273" i="3"/>
  <c r="J269" i="3"/>
  <c r="J245" i="3"/>
  <c r="BK238" i="3"/>
  <c r="BK232" i="3"/>
  <c r="BK203" i="3"/>
  <c r="J178" i="3"/>
  <c r="BK160" i="3"/>
  <c r="J139" i="3"/>
  <c r="J437" i="3"/>
  <c r="J420" i="3"/>
  <c r="BK402" i="3"/>
  <c r="J393" i="3"/>
  <c r="BK376" i="3"/>
  <c r="BK364" i="3"/>
  <c r="J351" i="3"/>
  <c r="J343" i="3"/>
  <c r="J335" i="3"/>
  <c r="J331" i="3"/>
  <c r="BK322" i="3"/>
  <c r="BK305" i="3"/>
  <c r="J293" i="3"/>
  <c r="BK286" i="3"/>
  <c r="J281" i="3"/>
  <c r="J275" i="3"/>
  <c r="J271" i="3"/>
  <c r="BK247" i="3"/>
  <c r="BK243" i="3"/>
  <c r="J235" i="3"/>
  <c r="BK225" i="3"/>
  <c r="J195" i="3"/>
  <c r="BK178" i="3"/>
  <c r="J149" i="3"/>
  <c r="BK139" i="3"/>
  <c r="BK234" i="4"/>
  <c r="BK224" i="4"/>
  <c r="J212" i="4"/>
  <c r="J199" i="4"/>
  <c r="BK185" i="4"/>
  <c r="J182" i="4"/>
  <c r="J157" i="4"/>
  <c r="J234" i="4"/>
  <c r="J228" i="4"/>
  <c r="BK194" i="4"/>
  <c r="J188" i="4"/>
  <c r="J174" i="4"/>
  <c r="BK170" i="4"/>
  <c r="BK163" i="4"/>
  <c r="BK157" i="4"/>
  <c r="BK150" i="4"/>
  <c r="J218" i="4"/>
  <c r="BK205" i="4"/>
  <c r="BK199" i="4"/>
  <c r="BK176" i="4"/>
  <c r="BK168" i="4"/>
  <c r="J147" i="4"/>
  <c r="J209" i="4"/>
  <c r="J205" i="4"/>
  <c r="J176" i="4"/>
  <c r="J145" i="4"/>
  <c r="J161" i="5"/>
  <c r="BK155" i="5"/>
  <c r="BK150" i="5"/>
  <c r="J152" i="5"/>
  <c r="J150" i="5"/>
  <c r="BK148" i="5"/>
  <c r="J146" i="5"/>
  <c r="J144" i="5"/>
  <c r="BK142" i="5"/>
  <c r="BK137" i="5"/>
  <c r="BK135" i="5"/>
  <c r="BK130" i="5"/>
  <c r="J126" i="5"/>
  <c r="BK124" i="5"/>
  <c r="BK146" i="5"/>
  <c r="BK144" i="5"/>
  <c r="J142" i="5"/>
  <c r="J135" i="5"/>
  <c r="J130" i="5"/>
  <c r="J124" i="5"/>
  <c r="BK144" i="6"/>
  <c r="BK166" i="6"/>
  <c r="J163" i="6"/>
  <c r="BK148" i="6"/>
  <c r="BK133" i="6"/>
  <c r="J160" i="6"/>
  <c r="J148" i="6"/>
  <c r="J146" i="6"/>
  <c r="J133" i="6"/>
  <c r="J132" i="7"/>
  <c r="BK144" i="7"/>
  <c r="J210" i="2"/>
  <c r="J202" i="2"/>
  <c r="BK196" i="2"/>
  <c r="J257" i="2"/>
  <c r="J218" i="2"/>
  <c r="J146" i="2"/>
  <c r="BK128" i="2"/>
  <c r="J236" i="2"/>
  <c r="BK218" i="2"/>
  <c r="BK199" i="2"/>
  <c r="BK171" i="2"/>
  <c r="J128" i="2"/>
  <c r="J780" i="3"/>
  <c r="J753" i="3"/>
  <c r="BK731" i="3"/>
  <c r="BK702" i="3"/>
  <c r="J659" i="3"/>
  <c r="J592" i="3"/>
  <c r="J563" i="3"/>
  <c r="BK551" i="3"/>
  <c r="J538" i="3"/>
  <c r="BK521" i="3"/>
  <c r="J506" i="3"/>
  <c r="BK484" i="3"/>
  <c r="BK450" i="3"/>
  <c r="BK737" i="3"/>
  <c r="J673" i="3"/>
  <c r="J606" i="3"/>
  <c r="BK592" i="3"/>
  <c r="BK569" i="3"/>
  <c r="J533" i="3"/>
  <c r="J521" i="3"/>
  <c r="BK496" i="3"/>
  <c r="J479" i="3"/>
  <c r="BK456" i="3"/>
  <c r="J446" i="3"/>
  <c r="BK437" i="3"/>
  <c r="J402" i="3"/>
  <c r="BK380" i="3"/>
  <c r="BK367" i="3"/>
  <c r="J355" i="3"/>
  <c r="BK343" i="3"/>
  <c r="BK331" i="3"/>
  <c r="J326" i="3"/>
  <c r="BK320" i="3"/>
  <c r="J222" i="2"/>
  <c r="BK165" i="2"/>
  <c r="BK236" i="2"/>
  <c r="J205" i="2"/>
  <c r="J171" i="2"/>
  <c r="BK140" i="2"/>
  <c r="J265" i="2"/>
  <c r="BK202" i="2"/>
  <c r="BK178" i="2"/>
  <c r="BK152" i="2"/>
  <c r="J134" i="2"/>
  <c r="BK780" i="3"/>
  <c r="J769" i="3"/>
  <c r="J737" i="3"/>
  <c r="BK606" i="3"/>
  <c r="J599" i="3"/>
  <c r="BK579" i="3"/>
  <c r="J569" i="3"/>
  <c r="BK557" i="3"/>
  <c r="J541" i="3"/>
  <c r="J509" i="3"/>
  <c r="J489" i="3"/>
  <c r="J474" i="3"/>
  <c r="J456" i="3"/>
  <c r="BK446" i="3"/>
  <c r="J731" i="3"/>
  <c r="BK575" i="3"/>
  <c r="J551" i="3"/>
  <c r="BK541" i="3"/>
  <c r="J531" i="3"/>
  <c r="BK509" i="3"/>
  <c r="J484" i="3"/>
  <c r="BK469" i="3"/>
  <c r="J440" i="3"/>
  <c r="BK420" i="3"/>
  <c r="J408" i="3"/>
  <c r="BK393" i="3"/>
  <c r="J373" i="3"/>
  <c r="BK335" i="3"/>
  <c r="J329" i="3"/>
  <c r="J322" i="3"/>
  <c r="J316" i="3"/>
  <c r="J301" i="3"/>
  <c r="J286" i="3"/>
  <c r="BK275" i="3"/>
  <c r="BK267" i="3"/>
  <c r="J241" i="3"/>
  <c r="J225" i="3"/>
  <c r="J183" i="3"/>
  <c r="J143" i="3"/>
  <c r="J433" i="3"/>
  <c r="BK408" i="3"/>
  <c r="J386" i="3"/>
  <c r="J367" i="3"/>
  <c r="BK355" i="3"/>
  <c r="J337" i="3"/>
  <c r="BK326" i="3"/>
  <c r="BK316" i="3"/>
  <c r="BK296" i="3"/>
  <c r="BK277" i="3"/>
  <c r="J267" i="3"/>
  <c r="J238" i="3"/>
  <c r="BK209" i="3"/>
  <c r="J170" i="3"/>
  <c r="BK143" i="3"/>
  <c r="BK231" i="4"/>
  <c r="BK215" i="4"/>
  <c r="BK191" i="4"/>
  <c r="J163" i="4"/>
  <c r="J150" i="4"/>
  <c r="BK220" i="4"/>
  <c r="J179" i="4"/>
  <c r="J168" i="4"/>
  <c r="BK145" i="4"/>
  <c r="J202" i="4"/>
  <c r="BK179" i="4"/>
  <c r="J160" i="4"/>
  <c r="J215" i="4"/>
  <c r="BK182" i="4"/>
  <c r="BK147" i="4"/>
  <c r="BK152" i="5"/>
  <c r="J158" i="5"/>
  <c r="J139" i="5"/>
  <c r="J132" i="5"/>
  <c r="J148" i="5"/>
  <c r="BK139" i="5"/>
  <c r="J128" i="5"/>
  <c r="BK137" i="6"/>
  <c r="BK160" i="6"/>
  <c r="BK140" i="6"/>
  <c r="BK158" i="6"/>
  <c r="J137" i="6"/>
  <c r="J136" i="7"/>
  <c r="BK140" i="7"/>
  <c r="J125" i="7"/>
  <c r="J305" i="3"/>
  <c r="BK293" i="3"/>
  <c r="BK290" i="3"/>
  <c r="BK281" i="3"/>
  <c r="J277" i="3"/>
  <c r="BK271" i="3"/>
  <c r="J247" i="3"/>
  <c r="J243" i="3"/>
  <c r="BK235" i="3"/>
  <c r="J209" i="3"/>
  <c r="BK195" i="3"/>
  <c r="BK170" i="3"/>
  <c r="BK149" i="3"/>
  <c r="BK440" i="3"/>
  <c r="J429" i="3"/>
  <c r="J414" i="3"/>
  <c r="J395" i="3"/>
  <c r="J380" i="3"/>
  <c r="BK373" i="3"/>
  <c r="J358" i="3"/>
  <c r="J349" i="3"/>
  <c r="J339" i="3"/>
  <c r="J333" i="3"/>
  <c r="BK329" i="3"/>
  <c r="J320" i="3"/>
  <c r="J310" i="3"/>
  <c r="BK301" i="3"/>
  <c r="J290" i="3"/>
  <c r="J283" i="3"/>
  <c r="BK279" i="3"/>
  <c r="J273" i="3"/>
  <c r="BK269" i="3"/>
  <c r="BK245" i="3"/>
  <c r="BK241" i="3"/>
  <c r="J232" i="3"/>
  <c r="J203" i="3"/>
  <c r="BK183" i="3"/>
  <c r="J160" i="3"/>
  <c r="BK237" i="4"/>
  <c r="BK228" i="4"/>
  <c r="BK218" i="4"/>
  <c r="BK209" i="4"/>
  <c r="BK202" i="4"/>
  <c r="BK188" i="4"/>
  <c r="J170" i="4"/>
  <c r="BK153" i="4"/>
  <c r="J237" i="4"/>
  <c r="BK196" i="4"/>
  <c r="J191" i="4"/>
  <c r="J185" i="4"/>
  <c r="J172" i="4"/>
  <c r="J166" i="4"/>
  <c r="BK160" i="4"/>
  <c r="J153" i="4"/>
  <c r="J231" i="4"/>
  <c r="BK212" i="4"/>
  <c r="J207" i="4"/>
  <c r="J196" i="4"/>
  <c r="BK174" i="4"/>
  <c r="BK166" i="4"/>
  <c r="J224" i="4"/>
  <c r="J220" i="4"/>
  <c r="BK207" i="4"/>
  <c r="J194" i="4"/>
  <c r="BK172" i="4"/>
  <c r="BK163" i="5"/>
  <c r="BK158" i="5"/>
  <c r="J163" i="5"/>
  <c r="BK161" i="5"/>
  <c r="J155" i="5"/>
  <c r="J137" i="5"/>
  <c r="BK132" i="5"/>
  <c r="BK126" i="5"/>
  <c r="J158" i="6"/>
  <c r="BK169" i="6"/>
  <c r="BK152" i="6"/>
  <c r="BK142" i="6"/>
  <c r="J169" i="6"/>
  <c r="BK163" i="6"/>
  <c r="J152" i="6"/>
  <c r="J144" i="6"/>
  <c r="BK146" i="6"/>
  <c r="J140" i="7"/>
  <c r="BK136" i="7"/>
  <c r="BK125" i="7"/>
  <c r="BK132" i="7"/>
  <c r="J128" i="7"/>
  <c r="BK128" i="5"/>
  <c r="J155" i="6"/>
  <c r="BK155" i="6"/>
  <c r="J166" i="6"/>
  <c r="J140" i="6"/>
  <c r="J142" i="6"/>
  <c r="BK128" i="7"/>
  <c r="J144" i="7"/>
  <c r="T144" i="4" l="1"/>
  <c r="P226" i="4"/>
  <c r="R144" i="4"/>
  <c r="BK127" i="2"/>
  <c r="J127" i="2"/>
  <c r="J98" i="2" s="1"/>
  <c r="R198" i="2"/>
  <c r="P214" i="2"/>
  <c r="BK244" i="2"/>
  <c r="J244" i="2"/>
  <c r="J104" i="2"/>
  <c r="T142" i="3"/>
  <c r="T137" i="3" s="1"/>
  <c r="BK231" i="3"/>
  <c r="J231" i="3" s="1"/>
  <c r="J100" i="3" s="1"/>
  <c r="T289" i="3"/>
  <c r="T309" i="3"/>
  <c r="T319" i="3"/>
  <c r="T325" i="3"/>
  <c r="BK342" i="3"/>
  <c r="J342" i="3"/>
  <c r="J107" i="3"/>
  <c r="BK357" i="3"/>
  <c r="J357" i="3" s="1"/>
  <c r="J109" i="3" s="1"/>
  <c r="P379" i="3"/>
  <c r="T436" i="3"/>
  <c r="R449" i="3"/>
  <c r="T492" i="3"/>
  <c r="R550" i="3"/>
  <c r="BK605" i="3"/>
  <c r="J605" i="3"/>
  <c r="J115" i="3"/>
  <c r="R730" i="3"/>
  <c r="R165" i="4"/>
  <c r="R155" i="4" s="1"/>
  <c r="BK193" i="4"/>
  <c r="J193" i="4"/>
  <c r="J110" i="4"/>
  <c r="T193" i="4"/>
  <c r="BK204" i="4"/>
  <c r="J204" i="4"/>
  <c r="J113" i="4" s="1"/>
  <c r="T204" i="4"/>
  <c r="BK217" i="4"/>
  <c r="J217" i="4"/>
  <c r="J116" i="4"/>
  <c r="T217" i="4"/>
  <c r="P123" i="5"/>
  <c r="BK134" i="5"/>
  <c r="J134" i="5"/>
  <c r="J98" i="5"/>
  <c r="P134" i="5"/>
  <c r="T134" i="5"/>
  <c r="BK141" i="5"/>
  <c r="J141" i="5"/>
  <c r="J99" i="5"/>
  <c r="T141" i="5"/>
  <c r="BK160" i="5"/>
  <c r="J160" i="5" s="1"/>
  <c r="J102" i="5" s="1"/>
  <c r="T160" i="5"/>
  <c r="P139" i="6"/>
  <c r="BK157" i="6"/>
  <c r="J157" i="6" s="1"/>
  <c r="J106" i="6" s="1"/>
  <c r="P127" i="2"/>
  <c r="BK198" i="2"/>
  <c r="J198" i="2"/>
  <c r="J99" i="2" s="1"/>
  <c r="R214" i="2"/>
  <c r="P244" i="2"/>
  <c r="P142" i="3"/>
  <c r="T231" i="3"/>
  <c r="BK289" i="3"/>
  <c r="J289" i="3"/>
  <c r="J101" i="3" s="1"/>
  <c r="P309" i="3"/>
  <c r="BK319" i="3"/>
  <c r="BK308" i="3" s="1"/>
  <c r="J308" i="3" s="1"/>
  <c r="J103" i="3" s="1"/>
  <c r="J319" i="3"/>
  <c r="J105" i="3"/>
  <c r="P325" i="3"/>
  <c r="T342" i="3"/>
  <c r="P357" i="3"/>
  <c r="BK379" i="3"/>
  <c r="J379" i="3"/>
  <c r="J110" i="3" s="1"/>
  <c r="P436" i="3"/>
  <c r="P449" i="3"/>
  <c r="R492" i="3"/>
  <c r="BK550" i="3"/>
  <c r="J550" i="3"/>
  <c r="J114" i="3"/>
  <c r="T605" i="3"/>
  <c r="BK730" i="3"/>
  <c r="J730" i="3" s="1"/>
  <c r="J116" i="3" s="1"/>
  <c r="BK165" i="4"/>
  <c r="J165" i="4" s="1"/>
  <c r="J104" i="4" s="1"/>
  <c r="P204" i="4"/>
  <c r="P217" i="4"/>
  <c r="R123" i="5"/>
  <c r="R134" i="5"/>
  <c r="R141" i="5"/>
  <c r="R160" i="5"/>
  <c r="BK139" i="6"/>
  <c r="J139" i="6" s="1"/>
  <c r="J102" i="6" s="1"/>
  <c r="T157" i="6"/>
  <c r="BK124" i="7"/>
  <c r="R124" i="7"/>
  <c r="R123" i="7" s="1"/>
  <c r="R122" i="7" s="1"/>
  <c r="R127" i="2"/>
  <c r="R126" i="2"/>
  <c r="T198" i="2"/>
  <c r="T126" i="2" s="1"/>
  <c r="T214" i="2"/>
  <c r="R244" i="2"/>
  <c r="R142" i="3"/>
  <c r="R231" i="3"/>
  <c r="R137" i="3" s="1"/>
  <c r="P289" i="3"/>
  <c r="R309" i="3"/>
  <c r="P319" i="3"/>
  <c r="BK325" i="3"/>
  <c r="J325" i="3"/>
  <c r="J106" i="3"/>
  <c r="P342" i="3"/>
  <c r="R357" i="3"/>
  <c r="R379" i="3"/>
  <c r="BK436" i="3"/>
  <c r="J436" i="3"/>
  <c r="J111" i="3"/>
  <c r="BK449" i="3"/>
  <c r="J449" i="3"/>
  <c r="J112" i="3" s="1"/>
  <c r="P492" i="3"/>
  <c r="P550" i="3"/>
  <c r="P605" i="3"/>
  <c r="P730" i="3"/>
  <c r="P165" i="4"/>
  <c r="P193" i="4"/>
  <c r="P155" i="4" s="1"/>
  <c r="P143" i="4" s="1"/>
  <c r="AU97" i="1" s="1"/>
  <c r="BK123" i="5"/>
  <c r="J123" i="5"/>
  <c r="J97" i="5" s="1"/>
  <c r="T139" i="6"/>
  <c r="T129" i="6"/>
  <c r="P157" i="6"/>
  <c r="P129" i="6" s="1"/>
  <c r="AU99" i="1" s="1"/>
  <c r="T124" i="7"/>
  <c r="T123" i="7" s="1"/>
  <c r="T122" i="7" s="1"/>
  <c r="T127" i="2"/>
  <c r="P198" i="2"/>
  <c r="BK214" i="2"/>
  <c r="J214" i="2"/>
  <c r="J101" i="2" s="1"/>
  <c r="T244" i="2"/>
  <c r="BK142" i="3"/>
  <c r="P231" i="3"/>
  <c r="R289" i="3"/>
  <c r="BK309" i="3"/>
  <c r="J309" i="3"/>
  <c r="J104" i="3"/>
  <c r="R319" i="3"/>
  <c r="R325" i="3"/>
  <c r="R342" i="3"/>
  <c r="T357" i="3"/>
  <c r="T379" i="3"/>
  <c r="R436" i="3"/>
  <c r="T449" i="3"/>
  <c r="BK492" i="3"/>
  <c r="J492" i="3"/>
  <c r="J113" i="3" s="1"/>
  <c r="T550" i="3"/>
  <c r="R605" i="3"/>
  <c r="T730" i="3"/>
  <c r="T165" i="4"/>
  <c r="T155" i="4" s="1"/>
  <c r="T143" i="4" s="1"/>
  <c r="R193" i="4"/>
  <c r="R204" i="4"/>
  <c r="R217" i="4"/>
  <c r="T123" i="5"/>
  <c r="T122" i="5"/>
  <c r="P141" i="5"/>
  <c r="P160" i="5"/>
  <c r="R139" i="6"/>
  <c r="R157" i="6"/>
  <c r="R129" i="6" s="1"/>
  <c r="P124" i="7"/>
  <c r="P123" i="7"/>
  <c r="P122" i="7" s="1"/>
  <c r="AU100" i="1" s="1"/>
  <c r="BK221" i="2"/>
  <c r="J221" i="2"/>
  <c r="J102" i="2"/>
  <c r="BK354" i="3"/>
  <c r="J354" i="3"/>
  <c r="J108" i="3"/>
  <c r="BK149" i="4"/>
  <c r="J149" i="4"/>
  <c r="J98" i="4" s="1"/>
  <c r="BK162" i="4"/>
  <c r="J162" i="4" s="1"/>
  <c r="J103" i="4" s="1"/>
  <c r="BK184" i="4"/>
  <c r="J184" i="4"/>
  <c r="J107" i="4"/>
  <c r="BK214" i="4"/>
  <c r="J214" i="4"/>
  <c r="J115" i="4"/>
  <c r="BK223" i="4"/>
  <c r="J223" i="4"/>
  <c r="J118" i="4" s="1"/>
  <c r="BK227" i="4"/>
  <c r="J227" i="4" s="1"/>
  <c r="J120" i="4" s="1"/>
  <c r="BK236" i="4"/>
  <c r="J236" i="4"/>
  <c r="J123" i="4"/>
  <c r="BK157" i="5"/>
  <c r="J157" i="5"/>
  <c r="J101" i="5"/>
  <c r="BK151" i="6"/>
  <c r="J151" i="6"/>
  <c r="J104" i="6" s="1"/>
  <c r="BK154" i="6"/>
  <c r="J154" i="6" s="1"/>
  <c r="J105" i="6" s="1"/>
  <c r="BK162" i="6"/>
  <c r="J162" i="6"/>
  <c r="J107" i="6"/>
  <c r="BK165" i="6"/>
  <c r="J165" i="6"/>
  <c r="J108" i="6"/>
  <c r="BK168" i="6"/>
  <c r="J168" i="6"/>
  <c r="J109" i="6" s="1"/>
  <c r="BK235" i="2"/>
  <c r="J235" i="2" s="1"/>
  <c r="J103" i="2" s="1"/>
  <c r="BK304" i="3"/>
  <c r="J304" i="3"/>
  <c r="J102" i="3"/>
  <c r="BK159" i="4"/>
  <c r="J159" i="4"/>
  <c r="J102" i="4"/>
  <c r="BK233" i="4"/>
  <c r="J233" i="4"/>
  <c r="J122" i="4" s="1"/>
  <c r="BK135" i="7"/>
  <c r="J135" i="7" s="1"/>
  <c r="J100" i="7" s="1"/>
  <c r="BK138" i="3"/>
  <c r="J138" i="3"/>
  <c r="J98" i="3"/>
  <c r="BK156" i="4"/>
  <c r="J156" i="4"/>
  <c r="J101" i="4"/>
  <c r="BK178" i="4"/>
  <c r="J178" i="4"/>
  <c r="J105" i="4" s="1"/>
  <c r="BK187" i="4"/>
  <c r="J187" i="4" s="1"/>
  <c r="J108" i="4" s="1"/>
  <c r="BK198" i="4"/>
  <c r="J198" i="4"/>
  <c r="J111" i="4"/>
  <c r="BK201" i="4"/>
  <c r="J201" i="4"/>
  <c r="J112" i="4"/>
  <c r="BK211" i="4"/>
  <c r="J211" i="4"/>
  <c r="J114" i="4" s="1"/>
  <c r="BK132" i="6"/>
  <c r="J132" i="6" s="1"/>
  <c r="J99" i="6" s="1"/>
  <c r="BK136" i="6"/>
  <c r="J136" i="6"/>
  <c r="J101" i="6"/>
  <c r="BK139" i="7"/>
  <c r="J139" i="7"/>
  <c r="J101" i="7"/>
  <c r="BK264" i="2"/>
  <c r="J264" i="2"/>
  <c r="J105" i="2" s="1"/>
  <c r="BK152" i="4"/>
  <c r="J152" i="4" s="1"/>
  <c r="J99" i="4" s="1"/>
  <c r="BK181" i="4"/>
  <c r="J181" i="4"/>
  <c r="J106" i="4"/>
  <c r="BK190" i="4"/>
  <c r="J190" i="4"/>
  <c r="J109" i="4"/>
  <c r="BK230" i="4"/>
  <c r="J230" i="4"/>
  <c r="J121" i="4" s="1"/>
  <c r="BK154" i="5"/>
  <c r="J154" i="5" s="1"/>
  <c r="J100" i="5" s="1"/>
  <c r="BK131" i="7"/>
  <c r="J131" i="7"/>
  <c r="J99" i="7"/>
  <c r="BK143" i="7"/>
  <c r="J143" i="7"/>
  <c r="J102" i="7"/>
  <c r="E85" i="7"/>
  <c r="J89" i="7"/>
  <c r="F118" i="7"/>
  <c r="J91" i="7"/>
  <c r="J92" i="7"/>
  <c r="BE132" i="7"/>
  <c r="F119" i="7"/>
  <c r="BE125" i="7"/>
  <c r="BE128" i="7"/>
  <c r="BE140" i="7"/>
  <c r="BE136" i="7"/>
  <c r="BE144" i="7"/>
  <c r="F92" i="6"/>
  <c r="J123" i="6"/>
  <c r="J126" i="6"/>
  <c r="BE140" i="6"/>
  <c r="F91" i="6"/>
  <c r="BE137" i="6"/>
  <c r="BE144" i="6"/>
  <c r="BE148" i="6"/>
  <c r="BE155" i="6"/>
  <c r="BE158" i="6"/>
  <c r="BE163" i="6"/>
  <c r="BE166" i="6"/>
  <c r="E85" i="6"/>
  <c r="J91" i="6"/>
  <c r="BE133" i="6"/>
  <c r="BE142" i="6"/>
  <c r="BE146" i="6"/>
  <c r="BE160" i="6"/>
  <c r="BE169" i="6"/>
  <c r="BE152" i="6"/>
  <c r="J89" i="5"/>
  <c r="J91" i="5"/>
  <c r="J92" i="5"/>
  <c r="BE130" i="5"/>
  <c r="BE135" i="5"/>
  <c r="BE137" i="5"/>
  <c r="BE144" i="5"/>
  <c r="E85" i="5"/>
  <c r="F91" i="5"/>
  <c r="F92" i="5"/>
  <c r="BE124" i="5"/>
  <c r="BE126" i="5"/>
  <c r="BE128" i="5"/>
  <c r="BE132" i="5"/>
  <c r="BE139" i="5"/>
  <c r="BE142" i="5"/>
  <c r="BE146" i="5"/>
  <c r="BE148" i="5"/>
  <c r="BE158" i="5"/>
  <c r="BE150" i="5"/>
  <c r="BE152" i="5"/>
  <c r="BE155" i="5"/>
  <c r="BE161" i="5"/>
  <c r="BE163" i="5"/>
  <c r="J89" i="4"/>
  <c r="J92" i="4"/>
  <c r="F139" i="4"/>
  <c r="BE157" i="4"/>
  <c r="BE160" i="4"/>
  <c r="BE168" i="4"/>
  <c r="BE185" i="4"/>
  <c r="BE228" i="4"/>
  <c r="BE231" i="4"/>
  <c r="F92" i="4"/>
  <c r="E133" i="4"/>
  <c r="BE147" i="4"/>
  <c r="BE150" i="4"/>
  <c r="BE153" i="4"/>
  <c r="BE170" i="4"/>
  <c r="BE182" i="4"/>
  <c r="BE188" i="4"/>
  <c r="BE191" i="4"/>
  <c r="BE218" i="4"/>
  <c r="BE224" i="4"/>
  <c r="J142" i="3"/>
  <c r="J99" i="3"/>
  <c r="J91" i="4"/>
  <c r="BE176" i="4"/>
  <c r="BE199" i="4"/>
  <c r="BE202" i="4"/>
  <c r="BE205" i="4"/>
  <c r="BE207" i="4"/>
  <c r="BE209" i="4"/>
  <c r="BE212" i="4"/>
  <c r="BE215" i="4"/>
  <c r="BE145" i="4"/>
  <c r="BE163" i="4"/>
  <c r="BE166" i="4"/>
  <c r="BE172" i="4"/>
  <c r="BE174" i="4"/>
  <c r="BE179" i="4"/>
  <c r="BE194" i="4"/>
  <c r="BE196" i="4"/>
  <c r="BE220" i="4"/>
  <c r="BE234" i="4"/>
  <c r="BE237" i="4"/>
  <c r="E85" i="3"/>
  <c r="F91" i="3"/>
  <c r="J133" i="3"/>
  <c r="BE170" i="3"/>
  <c r="BE178" i="3"/>
  <c r="BE203" i="3"/>
  <c r="BE209" i="3"/>
  <c r="BE225" i="3"/>
  <c r="BE241" i="3"/>
  <c r="BE243" i="3"/>
  <c r="BE245" i="3"/>
  <c r="BE267" i="3"/>
  <c r="BE275" i="3"/>
  <c r="BE277" i="3"/>
  <c r="BE279" i="3"/>
  <c r="BE281" i="3"/>
  <c r="BE286" i="3"/>
  <c r="BE301" i="3"/>
  <c r="BE320" i="3"/>
  <c r="BE329" i="3"/>
  <c r="BE331" i="3"/>
  <c r="BE355" i="3"/>
  <c r="BE358" i="3"/>
  <c r="BE367" i="3"/>
  <c r="BE373" i="3"/>
  <c r="BE386" i="3"/>
  <c r="BE402" i="3"/>
  <c r="BE437" i="3"/>
  <c r="J89" i="3"/>
  <c r="J91" i="3"/>
  <c r="F92" i="3"/>
  <c r="BE139" i="3"/>
  <c r="BE143" i="3"/>
  <c r="BE149" i="3"/>
  <c r="BE160" i="3"/>
  <c r="BE183" i="3"/>
  <c r="BE195" i="3"/>
  <c r="BE232" i="3"/>
  <c r="BE235" i="3"/>
  <c r="BE238" i="3"/>
  <c r="BE247" i="3"/>
  <c r="BE269" i="3"/>
  <c r="BE271" i="3"/>
  <c r="BE273" i="3"/>
  <c r="BE283" i="3"/>
  <c r="BE290" i="3"/>
  <c r="BE293" i="3"/>
  <c r="BE296" i="3"/>
  <c r="BE305" i="3"/>
  <c r="BE310" i="3"/>
  <c r="BE316" i="3"/>
  <c r="BE322" i="3"/>
  <c r="BE326" i="3"/>
  <c r="BE333" i="3"/>
  <c r="BE335" i="3"/>
  <c r="BE337" i="3"/>
  <c r="BE339" i="3"/>
  <c r="BE343" i="3"/>
  <c r="BE349" i="3"/>
  <c r="BE351" i="3"/>
  <c r="BE364" i="3"/>
  <c r="BE376" i="3"/>
  <c r="BE380" i="3"/>
  <c r="BE393" i="3"/>
  <c r="BE395" i="3"/>
  <c r="BE408" i="3"/>
  <c r="BE414" i="3"/>
  <c r="BE420" i="3"/>
  <c r="BE429" i="3"/>
  <c r="BE433" i="3"/>
  <c r="BE440" i="3"/>
  <c r="BE446" i="3"/>
  <c r="BE456" i="3"/>
  <c r="BE469" i="3"/>
  <c r="BE484" i="3"/>
  <c r="BE489" i="3"/>
  <c r="BE493" i="3"/>
  <c r="BE496" i="3"/>
  <c r="BE509" i="3"/>
  <c r="BE521" i="3"/>
  <c r="BE533" i="3"/>
  <c r="BE538" i="3"/>
  <c r="BE541" i="3"/>
  <c r="BE544" i="3"/>
  <c r="BE547" i="3"/>
  <c r="BE563" i="3"/>
  <c r="BE569" i="3"/>
  <c r="BE579" i="3"/>
  <c r="BE599" i="3"/>
  <c r="BE602" i="3"/>
  <c r="BE659" i="3"/>
  <c r="BE716" i="3"/>
  <c r="BE731" i="3"/>
  <c r="BE443" i="3"/>
  <c r="BE450" i="3"/>
  <c r="BE453" i="3"/>
  <c r="BE474" i="3"/>
  <c r="BE479" i="3"/>
  <c r="BE506" i="3"/>
  <c r="BE515" i="3"/>
  <c r="BE523" i="3"/>
  <c r="BE531" i="3"/>
  <c r="BE551" i="3"/>
  <c r="BE557" i="3"/>
  <c r="BE575" i="3"/>
  <c r="BE586" i="3"/>
  <c r="BE592" i="3"/>
  <c r="BE606" i="3"/>
  <c r="BE620" i="3"/>
  <c r="BE673" i="3"/>
  <c r="BE702" i="3"/>
  <c r="BE737" i="3"/>
  <c r="BE753" i="3"/>
  <c r="BE769" i="3"/>
  <c r="BE780" i="3"/>
  <c r="J92" i="2"/>
  <c r="F122" i="2"/>
  <c r="E85" i="2"/>
  <c r="J91" i="2"/>
  <c r="J119" i="2"/>
  <c r="BE128" i="2"/>
  <c r="BE152" i="2"/>
  <c r="BE159" i="2"/>
  <c r="BE189" i="2"/>
  <c r="BE196" i="2"/>
  <c r="BE199" i="2"/>
  <c r="BE205" i="2"/>
  <c r="BE210" i="2"/>
  <c r="BE215" i="2"/>
  <c r="BE218" i="2"/>
  <c r="BE222" i="2"/>
  <c r="BE236" i="2"/>
  <c r="BE245" i="2"/>
  <c r="BE257" i="2"/>
  <c r="F121" i="2"/>
  <c r="BE165" i="2"/>
  <c r="BE171" i="2"/>
  <c r="BE202" i="2"/>
  <c r="BE228" i="2"/>
  <c r="BE265" i="2"/>
  <c r="BE134" i="2"/>
  <c r="BE140" i="2"/>
  <c r="BE146" i="2"/>
  <c r="BE178" i="2"/>
  <c r="F34" i="2"/>
  <c r="BA95" i="1"/>
  <c r="J34" i="3"/>
  <c r="AW96" i="1"/>
  <c r="F35" i="4"/>
  <c r="BB97" i="1" s="1"/>
  <c r="F36" i="5"/>
  <c r="BC98" i="1"/>
  <c r="F37" i="6"/>
  <c r="BD99" i="1" s="1"/>
  <c r="J34" i="6"/>
  <c r="AW99" i="1" s="1"/>
  <c r="F37" i="7"/>
  <c r="BD100" i="1"/>
  <c r="F35" i="7"/>
  <c r="BB100" i="1"/>
  <c r="F36" i="2"/>
  <c r="BC95" i="1" s="1"/>
  <c r="F36" i="3"/>
  <c r="BC96" i="1"/>
  <c r="F37" i="2"/>
  <c r="BD95" i="1" s="1"/>
  <c r="F37" i="3"/>
  <c r="BD96" i="1" s="1"/>
  <c r="F34" i="4"/>
  <c r="BA97" i="1"/>
  <c r="F34" i="5"/>
  <c r="BA98" i="1"/>
  <c r="F35" i="5"/>
  <c r="BB98" i="1" s="1"/>
  <c r="F36" i="6"/>
  <c r="BC99" i="1"/>
  <c r="F34" i="7"/>
  <c r="BA100" i="1" s="1"/>
  <c r="F36" i="7"/>
  <c r="BC100" i="1" s="1"/>
  <c r="F35" i="2"/>
  <c r="BB95" i="1"/>
  <c r="J34" i="4"/>
  <c r="AW97" i="1"/>
  <c r="F36" i="4"/>
  <c r="BC97" i="1" s="1"/>
  <c r="F37" i="4"/>
  <c r="BD97" i="1"/>
  <c r="F37" i="5"/>
  <c r="BD98" i="1" s="1"/>
  <c r="J34" i="7"/>
  <c r="AW100" i="1" s="1"/>
  <c r="F34" i="3"/>
  <c r="BA96" i="1"/>
  <c r="J34" i="5"/>
  <c r="AW98" i="1"/>
  <c r="F34" i="6"/>
  <c r="BA99" i="1" s="1"/>
  <c r="F35" i="6"/>
  <c r="BB99" i="1"/>
  <c r="J34" i="2"/>
  <c r="AW95" i="1" s="1"/>
  <c r="F35" i="3"/>
  <c r="BB96" i="1" s="1"/>
  <c r="R213" i="2" l="1"/>
  <c r="R125" i="2"/>
  <c r="P122" i="5"/>
  <c r="AU98" i="1"/>
  <c r="BK137" i="3"/>
  <c r="J137" i="3"/>
  <c r="J97" i="3"/>
  <c r="T213" i="2"/>
  <c r="T125" i="2"/>
  <c r="BK123" i="7"/>
  <c r="BK122" i="7"/>
  <c r="J122" i="7"/>
  <c r="J96" i="7" s="1"/>
  <c r="P137" i="3"/>
  <c r="T308" i="3"/>
  <c r="T136" i="3"/>
  <c r="P213" i="2"/>
  <c r="P126" i="2"/>
  <c r="P125" i="2"/>
  <c r="AU95" i="1" s="1"/>
  <c r="R308" i="3"/>
  <c r="R136" i="3"/>
  <c r="R122" i="5"/>
  <c r="P308" i="3"/>
  <c r="R143" i="4"/>
  <c r="BK144" i="4"/>
  <c r="J144" i="4" s="1"/>
  <c r="J97" i="4" s="1"/>
  <c r="BK155" i="4"/>
  <c r="J155" i="4"/>
  <c r="J100" i="4"/>
  <c r="BK126" i="2"/>
  <c r="J126" i="2"/>
  <c r="J97" i="2"/>
  <c r="BK122" i="5"/>
  <c r="J122" i="5"/>
  <c r="J30" i="5" s="1"/>
  <c r="AG98" i="1" s="1"/>
  <c r="BK129" i="6"/>
  <c r="J129" i="6"/>
  <c r="J96" i="6" s="1"/>
  <c r="J124" i="7"/>
  <c r="J98" i="7"/>
  <c r="BK213" i="2"/>
  <c r="J213" i="2"/>
  <c r="J100" i="2" s="1"/>
  <c r="BK226" i="4"/>
  <c r="J226" i="4"/>
  <c r="J119" i="4"/>
  <c r="BK136" i="3"/>
  <c r="J136" i="3" s="1"/>
  <c r="J30" i="3" s="1"/>
  <c r="AG96" i="1" s="1"/>
  <c r="F33" i="3"/>
  <c r="AZ96" i="1" s="1"/>
  <c r="J33" i="2"/>
  <c r="AV95" i="1"/>
  <c r="AT95" i="1"/>
  <c r="F33" i="6"/>
  <c r="AZ99" i="1" s="1"/>
  <c r="BB94" i="1"/>
  <c r="W31" i="1" s="1"/>
  <c r="BD94" i="1"/>
  <c r="W33" i="1"/>
  <c r="BC94" i="1"/>
  <c r="W32" i="1"/>
  <c r="J33" i="4"/>
  <c r="AV97" i="1"/>
  <c r="AT97" i="1"/>
  <c r="F33" i="5"/>
  <c r="AZ98" i="1" s="1"/>
  <c r="J33" i="5"/>
  <c r="AV98" i="1"/>
  <c r="AT98" i="1"/>
  <c r="J33" i="6"/>
  <c r="AV99" i="1"/>
  <c r="AT99" i="1" s="1"/>
  <c r="F33" i="7"/>
  <c r="AZ100" i="1"/>
  <c r="J33" i="7"/>
  <c r="AV100" i="1"/>
  <c r="AT100" i="1"/>
  <c r="BA94" i="1"/>
  <c r="W30" i="1"/>
  <c r="F33" i="2"/>
  <c r="AZ95" i="1" s="1"/>
  <c r="F33" i="4"/>
  <c r="AZ97" i="1"/>
  <c r="J33" i="3"/>
  <c r="AV96" i="1" s="1"/>
  <c r="AT96" i="1" s="1"/>
  <c r="P136" i="3" l="1"/>
  <c r="AU96" i="1"/>
  <c r="BK125" i="2"/>
  <c r="J125" i="2"/>
  <c r="J96" i="2"/>
  <c r="BK143" i="4"/>
  <c r="J143" i="4"/>
  <c r="J96" i="4"/>
  <c r="J96" i="5"/>
  <c r="J123" i="7"/>
  <c r="J97" i="7"/>
  <c r="J39" i="5"/>
  <c r="AN96" i="1"/>
  <c r="J96" i="3"/>
  <c r="J39" i="3"/>
  <c r="AN98" i="1"/>
  <c r="AU94" i="1"/>
  <c r="AZ94" i="1"/>
  <c r="W29" i="1"/>
  <c r="J30" i="7"/>
  <c r="AG100" i="1" s="1"/>
  <c r="J30" i="6"/>
  <c r="AG99" i="1" s="1"/>
  <c r="AW94" i="1"/>
  <c r="AK30" i="1" s="1"/>
  <c r="AY94" i="1"/>
  <c r="AX94" i="1"/>
  <c r="J39" i="6" l="1"/>
  <c r="J39" i="7"/>
  <c r="AN99" i="1"/>
  <c r="AN100" i="1"/>
  <c r="J30" i="2"/>
  <c r="AG95" i="1"/>
  <c r="AV94" i="1"/>
  <c r="AK29" i="1"/>
  <c r="J30" i="4"/>
  <c r="AG97" i="1"/>
  <c r="J39" i="2" l="1"/>
  <c r="J39" i="4"/>
  <c r="AN95" i="1"/>
  <c r="AN97" i="1"/>
  <c r="AG94" i="1"/>
  <c r="AK26" i="1" s="1"/>
  <c r="AT94" i="1"/>
  <c r="AN94" i="1" s="1"/>
  <c r="AK35" i="1" l="1"/>
</calcChain>
</file>

<file path=xl/sharedStrings.xml><?xml version="1.0" encoding="utf-8"?>
<sst xmlns="http://schemas.openxmlformats.org/spreadsheetml/2006/main" count="9508" uniqueCount="1218">
  <si>
    <t>Export Komplet</t>
  </si>
  <si>
    <t/>
  </si>
  <si>
    <t>2.0</t>
  </si>
  <si>
    <t>ZAMOK</t>
  </si>
  <si>
    <t>False</t>
  </si>
  <si>
    <t>{634adda4-642f-4e4e-a1f2-9bcb8809c594}</t>
  </si>
  <si>
    <t>0,01</t>
  </si>
  <si>
    <t>21</t>
  </si>
  <si>
    <t>15</t>
  </si>
  <si>
    <t>REKAPITULACE STAVBY</t>
  </si>
  <si>
    <t>v ---  níže se nacházejí doplnkové a pomocné údaje k sestavám  --- v</t>
  </si>
  <si>
    <t>Návod na vyplnění</t>
  </si>
  <si>
    <t>0,001</t>
  </si>
  <si>
    <t>Kód:</t>
  </si>
  <si>
    <t>2021/030</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</si>
  <si>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</si>
  <si>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</si>
  <si>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pro obměnu skiagrafického systému 2023</t>
  </si>
  <si>
    <t>KSO:</t>
  </si>
  <si>
    <t>CC-CZ:</t>
  </si>
  <si>
    <t>Místo:</t>
  </si>
  <si>
    <t xml:space="preserve"> </t>
  </si>
  <si>
    <t>Datum:</t>
  </si>
  <si>
    <t>9. 1. 2023</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</si>
  <si>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</si>
  <si>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</si>
  <si>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</si>
  <si>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</si>
  <si>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</si>
  <si>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</si>
  <si>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</si>
  <si>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</si>
  <si>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</si>
  <si>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</si>
  <si>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</si>
  <si>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</si>
  <si>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</si>
  <si>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</si>
  <si>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</si>
  <si>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</si>
  <si>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</si>
  <si>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</si>
  <si>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</si>
  <si>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</si>
  <si>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</si>
  <si>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</si>
  <si>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</si>
  <si>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</si>
  <si>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</si>
  <si>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</si>
  <si>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</si>
  <si>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</si>
  <si>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</si>
  <si>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</si>
  <si>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</si>
  <si>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</si>
  <si>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</si>
  <si>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</si>
  <si>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</si>
  <si>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</si>
  <si>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</si>
  <si>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</si>
  <si>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</si>
  <si>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</si>
  <si>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</si>
  <si>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</si>
  <si>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</si>
  <si>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</si>
  <si>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</si>
  <si>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</si>
  <si>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</si>
  <si>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</si>
  <si>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</si>
  <si>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</si>
  <si>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</si>
  <si>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</si>
  <si>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</si>
  <si>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</si>
  <si>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2021-030-a</t>
  </si>
  <si>
    <t>Bourací práce</t>
  </si>
  <si>
    <t>STA</t>
  </si>
  <si>
    <t>1</t>
  </si>
  <si>
    <t>{88af4d42-2cbb-47df-91fa-77f89c6ddb73}</t>
  </si>
  <si>
    <t>2</t>
  </si>
  <si>
    <t>2021-030-b</t>
  </si>
  <si>
    <t>Stavební a k...</t>
  </si>
  <si>
    <t>{eeb823de-3a91-4031-b01e-31c219e4ce49}</t>
  </si>
  <si>
    <t>2021-030-c</t>
  </si>
  <si>
    <t>Elektroinsta...</t>
  </si>
  <si>
    <t>{61510032-1f83-4eaa-b338-fa4e4276202f}</t>
  </si>
  <si>
    <t>2021-030-d</t>
  </si>
  <si>
    <t>Data</t>
  </si>
  <si>
    <t>{75a158af-9a6d-4f62-a2c0-17161042f8c4}</t>
  </si>
  <si>
    <t>2021-030-e</t>
  </si>
  <si>
    <t>VZT</t>
  </si>
  <si>
    <t>{63f594c0-708d-4ecb-b750-0cb4ceb12f09}</t>
  </si>
  <si>
    <t>2021/030/f</t>
  </si>
  <si>
    <t>VRN</t>
  </si>
  <si>
    <t>{440e93f9-52cf-4599-b7d7-854f879f69f2}</t>
  </si>
  <si>
    <t>KRYCÍ LIST SOUPISU PRACÍ</t>
  </si>
  <si>
    <t>Objekt:</t>
  </si>
  <si>
    <t>2021-030-a - Bourací práce</t>
  </si>
  <si>
    <t>REKAPITULACE ČLENĚNÍ SOUPISU PRACÍ</t>
  </si>
  <si>
    <t>Kód dílu - Popis</t>
  </si>
  <si>
    <t>Cena celkem [CZK]</t>
  </si>
  <si>
    <t>Náklady ze soupisu prací</t>
  </si>
  <si>
    <t>-1</t>
  </si>
  <si>
    <t>HSV - Práce a dodávky HSV</t>
  </si>
  <si>
    <t xml:space="preserve">    9 - Ostatní konstrukce a práce, bourání</t>
  </si>
  <si>
    <t xml:space="preserve">    997 - Přesun sutě</t>
  </si>
  <si>
    <t>PSV - Práce a dodávky PSV</t>
  </si>
  <si>
    <t xml:space="preserve">    725 - Zdravotechnika - zařizovací předměty</t>
  </si>
  <si>
    <t xml:space="preserve">    763 - Konstrukce suché výstavby</t>
  </si>
  <si>
    <t xml:space="preserve">    767 - Konstrukce zámečnické</t>
  </si>
  <si>
    <t xml:space="preserve">    776 - Podlahy povlakové</t>
  </si>
  <si>
    <t xml:space="preserve">    781 - Dokončovací práce - obklady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</si>
  <si>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</si>
  <si>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</si>
  <si>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</si>
  <si>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</si>
  <si>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</si>
  <si>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</si>
  <si>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</si>
  <si>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</si>
  <si>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</si>
  <si>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</si>
  <si>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</si>
  <si>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</si>
  <si>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</si>
  <si>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</si>
  <si>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</si>
  <si>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</si>
  <si>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</si>
  <si>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</si>
  <si>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</si>
  <si>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965042121</t>
  </si>
  <si>
    <t>Bourání mazanin betonových nebo z litého asfaltu tl. do 100 mm, plochy do 1 m2</t>
  </si>
  <si>
    <t>m3</t>
  </si>
  <si>
    <t>CS ÚRS 2021 02</t>
  </si>
  <si>
    <t>4</t>
  </si>
  <si>
    <t>PP</t>
  </si>
  <si>
    <t>Online PSC</t>
  </si>
  <si>
    <t>https://podminky.urs.cz/item/CS_URS_2021_02/965042121</t>
  </si>
  <si>
    <t>VV</t>
  </si>
  <si>
    <t>V E.2.12 pro ukotvení ocelové konstrukce</t>
  </si>
  <si>
    <t>0,2*0,2*6*0,1</t>
  </si>
  <si>
    <t>Součet</t>
  </si>
  <si>
    <t>965042131</t>
  </si>
  <si>
    <t>Bourání mazanin betonových nebo z litého asfaltu tl. do 100 mm, plochy do 4 m2</t>
  </si>
  <si>
    <t>https://podminky.urs.cz/item/CS_URS_2021_02/965042131</t>
  </si>
  <si>
    <t>Pod nová zařizení</t>
  </si>
  <si>
    <t>(1,9*1,5+1,2*1,1)*0,1</t>
  </si>
  <si>
    <t>3</t>
  </si>
  <si>
    <t>968072355</t>
  </si>
  <si>
    <t>Vybourání kovových rámů oken s křídly, dveřních zárubní, vrat, stěn, ostění nebo obkladů okenních rámů s křídly zdvojených, plochy do 2 m2</t>
  </si>
  <si>
    <t>m2</t>
  </si>
  <si>
    <t>6</t>
  </si>
  <si>
    <t>https://podminky.urs.cz/item/CS_URS_2021_02/968072355</t>
  </si>
  <si>
    <t>Okno 600x600 mm s odstíněním</t>
  </si>
  <si>
    <t>0,6*0,6</t>
  </si>
  <si>
    <t>968072456</t>
  </si>
  <si>
    <t>Vybourání kovových rámů oken s křídly, dveřních zárubní, vrat, stěn, ostění nebo obkladů dveřních zárubní, plochy přes 2 m2</t>
  </si>
  <si>
    <t>8</t>
  </si>
  <si>
    <t>https://podminky.urs.cz/item/CS_URS_2021_02/968072456</t>
  </si>
  <si>
    <t>Dveře 1100/1970 mm vč. Zárubně s odstíněním</t>
  </si>
  <si>
    <t>1,1*1,97</t>
  </si>
  <si>
    <t>5</t>
  </si>
  <si>
    <t>971033531</t>
  </si>
  <si>
    <t>Vybourání otvorů ve zdivu základovém nebo nadzákladovém z cihel, tvárnic, příčkovek z cihel pálených na maltu vápennou nebo vápenocementovou plochy do 1 m2, tl. do 150 mm</t>
  </si>
  <si>
    <t>10</t>
  </si>
  <si>
    <t>https://podminky.urs.cz/item/CS_URS_2021_02/971033531</t>
  </si>
  <si>
    <t>Otvory ve zdech, tl. 125 mm</t>
  </si>
  <si>
    <t>Rozšíčení otvoru pro nové okno</t>
  </si>
  <si>
    <t>1*0,8-0,6*0,6</t>
  </si>
  <si>
    <t>974031132</t>
  </si>
  <si>
    <t>Vysekání rýh ve zdivu cihelném na maltu vápennou nebo vápenocementovou do hl. 50 mm a šířky do 70 mm</t>
  </si>
  <si>
    <t>m</t>
  </si>
  <si>
    <t>12</t>
  </si>
  <si>
    <t>https://podminky.urs.cz/item/CS_URS_2021_02/974031132</t>
  </si>
  <si>
    <t>Teplá a studená voda</t>
  </si>
  <si>
    <t>1+1</t>
  </si>
  <si>
    <t>7</t>
  </si>
  <si>
    <t>974031142</t>
  </si>
  <si>
    <t>Vysekání rýh ve zdivu cihelném na maltu vápennou nebo vápenocementovou do hl. 70 mm a šířky do 70 mm</t>
  </si>
  <si>
    <t>14</t>
  </si>
  <si>
    <t>https://podminky.urs.cz/item/CS_URS_2021_02/974031142</t>
  </si>
  <si>
    <t>Odpadní potrubí</t>
  </si>
  <si>
    <t>974042555</t>
  </si>
  <si>
    <t>Vysekání rýh v betonové nebo jiné monolitické dlažbě s betonovým podkladem do hl. 100 mm a šířky do 200 mm</t>
  </si>
  <si>
    <t>16</t>
  </si>
  <si>
    <t>https://podminky.urs.cz/item/CS_URS_2021_02/974042555</t>
  </si>
  <si>
    <t>Vybourání stávající betonové mazaniny, tl. 80 mm - kanálky</t>
  </si>
  <si>
    <t>Pro kanálek š. 100 mm (výbourání š. 200 mm)</t>
  </si>
  <si>
    <t>2,82+2,25+1,1</t>
  </si>
  <si>
    <t>974042557</t>
  </si>
  <si>
    <t>Vysekání rýh v betonové nebo jiné monolitické dlažbě s betonovým podkladem do hl. 100 mm a šířky do 300 mm</t>
  </si>
  <si>
    <t>18</t>
  </si>
  <si>
    <t>https://podminky.urs.cz/item/CS_URS_2021_02/974042557</t>
  </si>
  <si>
    <t>Pro kanálek š. 150 mm (výbourání š. 250 mm)</t>
  </si>
  <si>
    <t>0,475+1,35</t>
  </si>
  <si>
    <t>Pro kanálek š. 200 mm (výbourání š. 300 mm)</t>
  </si>
  <si>
    <t>1,7</t>
  </si>
  <si>
    <t>Pro kanálek š. 250 mm (výbourání š. 350 mm)</t>
  </si>
  <si>
    <t>974042559</t>
  </si>
  <si>
    <t>Vysekání rýh v betonové nebo jiné monolitické dlažbě s betonovým podkladem do hl. 100 mm a šířky Příplatek k ceně -2557 za každých dalších 100 mm šířky, rýhy hl. do 100 mm</t>
  </si>
  <si>
    <t>20</t>
  </si>
  <si>
    <t>https://podminky.urs.cz/item/CS_URS_2021_02/974042559</t>
  </si>
  <si>
    <t>23</t>
  </si>
  <si>
    <t>9740425R1</t>
  </si>
  <si>
    <t>Demontáž a odborná likvidace stávajícího skiagrafického zařízení</t>
  </si>
  <si>
    <t>ks</t>
  </si>
  <si>
    <t>-691529626</t>
  </si>
  <si>
    <t>997</t>
  </si>
  <si>
    <t>Přesun sutě</t>
  </si>
  <si>
    <t>11</t>
  </si>
  <si>
    <t>997013153</t>
  </si>
  <si>
    <t>Vnitrostaveništní doprava suti a vybouraných hmot vodorovně do 50 m svisle s omezením mechanizace pro budovy a haly výšky přes 9 do 12 m</t>
  </si>
  <si>
    <t>t</t>
  </si>
  <si>
    <t>22</t>
  </si>
  <si>
    <t>https://podminky.urs.cz/item/CS_URS_2021_02/997013153</t>
  </si>
  <si>
    <t>997013501</t>
  </si>
  <si>
    <t>Odvoz suti a vybouraných hmot na skládku nebo meziskládku se složením, na vzdálenost do 1 km</t>
  </si>
  <si>
    <t>24</t>
  </si>
  <si>
    <t>https://podminky.urs.cz/item/CS_URS_2021_02/997013501</t>
  </si>
  <si>
    <t>13</t>
  </si>
  <si>
    <t>997013509</t>
  </si>
  <si>
    <t>Odvoz suti a vybouraných hmot na skládku nebo meziskládku se složením, na vzdálenost Příplatek k ceně za každý další i započatý 1 km přes 1 km</t>
  </si>
  <si>
    <t>26</t>
  </si>
  <si>
    <t>https://podminky.urs.cz/item/CS_URS_2021_02/997013509</t>
  </si>
  <si>
    <t>2,392*24</t>
  </si>
  <si>
    <t>997013631</t>
  </si>
  <si>
    <t>Poplatek za uložení stavebního odpadu na skládce (skládkovné) směsného stavebního a demoličního zatříděného do Katalogu odpadů pod kódem 17 09 04</t>
  </si>
  <si>
    <t>28</t>
  </si>
  <si>
    <t>https://podminky.urs.cz/item/CS_URS_2021_02/997013631</t>
  </si>
  <si>
    <t>PSV</t>
  </si>
  <si>
    <t>Práce a dodávky PSV</t>
  </si>
  <si>
    <t>725</t>
  </si>
  <si>
    <t>Zdravotechnika - zařizovací předměty</t>
  </si>
  <si>
    <t>725210821</t>
  </si>
  <si>
    <t>Demontáž umyvadel bez výtokových armatur umyvadel</t>
  </si>
  <si>
    <t>soubor</t>
  </si>
  <si>
    <t>30</t>
  </si>
  <si>
    <t>https://podminky.urs.cz/item/CS_URS_2021_02/725210821</t>
  </si>
  <si>
    <t>725820802</t>
  </si>
  <si>
    <t>Demontáž baterií stojánkových do 1 otvoru</t>
  </si>
  <si>
    <t>32</t>
  </si>
  <si>
    <t>https://podminky.urs.cz/item/CS_URS_2021_02/725820802</t>
  </si>
  <si>
    <t>763</t>
  </si>
  <si>
    <t>Konstrukce suché výstavby</t>
  </si>
  <si>
    <t>17</t>
  </si>
  <si>
    <t>763131821</t>
  </si>
  <si>
    <t>Demontáž podhledu nebo samostatného požárního předělu ze sádrokartonových desek s nosnou konstrukcí dvouvrstvou z ocelových profilů, opláštění jednoduché</t>
  </si>
  <si>
    <t>34</t>
  </si>
  <si>
    <t>https://podminky.urs.cz/item/CS_URS_2021_02/763131821</t>
  </si>
  <si>
    <t>Odstraněn stávajícího SDK podhledu</t>
  </si>
  <si>
    <t>6,05*0,65+6,05*0,65</t>
  </si>
  <si>
    <t>763431802</t>
  </si>
  <si>
    <t>Demontáž podhledu minerálního na zavěšeném na roštu polozapuštěném</t>
  </si>
  <si>
    <t>36</t>
  </si>
  <si>
    <t>https://podminky.urs.cz/item/CS_URS_2021_02/763431802</t>
  </si>
  <si>
    <t>P</t>
  </si>
  <si>
    <t>Poznámka k položce:_x000D_
Poznámka k položce: Desky budou zachovány pro zpětnou montáž</t>
  </si>
  <si>
    <t>Odstranění podhledu pro úpravu rozvodů</t>
  </si>
  <si>
    <t>767</t>
  </si>
  <si>
    <t>Konstrukce zámečnické</t>
  </si>
  <si>
    <t>19</t>
  </si>
  <si>
    <t>767691822</t>
  </si>
  <si>
    <t>Ostatní práce - vyvěšení nebo zavěšení kovových křídel s případným uložením a opětovným zavěšením po provedení stavebních změn dveří, plochy do 2 m2</t>
  </si>
  <si>
    <t>kus</t>
  </si>
  <si>
    <t>38</t>
  </si>
  <si>
    <t>https://podminky.urs.cz/item/CS_URS_2021_02/767691822</t>
  </si>
  <si>
    <t>Dveře 600x1970 mm</t>
  </si>
  <si>
    <t>Dveře 900x1970 mm</t>
  </si>
  <si>
    <t>776</t>
  </si>
  <si>
    <t>Podlahy povlakové</t>
  </si>
  <si>
    <t>776201812</t>
  </si>
  <si>
    <t>Demontáž povlakových podlahovin lepených ručně s podložkou</t>
  </si>
  <si>
    <t>40</t>
  </si>
  <si>
    <t>https://podminky.urs.cz/item/CS_URS_2021_02/776201812</t>
  </si>
  <si>
    <t>Odstranění antistatického PVC</t>
  </si>
  <si>
    <t>E.1.11</t>
  </si>
  <si>
    <t>33,4</t>
  </si>
  <si>
    <t>Odstranění PVC</t>
  </si>
  <si>
    <t>E.1.10 - pro kanálek</t>
  </si>
  <si>
    <t>2,3*0,5</t>
  </si>
  <si>
    <t>E.2.12 - pro kapsy pro ukotvení ocelové konstrukce</t>
  </si>
  <si>
    <t>0,3*0,3*6</t>
  </si>
  <si>
    <t>776410811</t>
  </si>
  <si>
    <t>Demontáž soklíků nebo lišt pryžových nebo plastových</t>
  </si>
  <si>
    <t>42</t>
  </si>
  <si>
    <t>https://podminky.urs.cz/item/CS_URS_2021_02/776410811</t>
  </si>
  <si>
    <t>Odstranění soklů antistatického PVC</t>
  </si>
  <si>
    <t>25,68</t>
  </si>
  <si>
    <t>781</t>
  </si>
  <si>
    <t>Dokončovací práce - obklady</t>
  </si>
  <si>
    <t>781473810</t>
  </si>
  <si>
    <t>Demontáž obkladů z dlaždic keramických lepených</t>
  </si>
  <si>
    <t>44</t>
  </si>
  <si>
    <t>https://podminky.urs.cz/item/CS_URS_2021_02/781473810</t>
  </si>
  <si>
    <t>Odsekání stávajícího obkladu za umyvadlem</t>
  </si>
  <si>
    <t>1,2*1,5</t>
  </si>
  <si>
    <t>2021-030-b - Stavební a k...</t>
  </si>
  <si>
    <t xml:space="preserve">    3 - Svislé a kompletní konstrukce</t>
  </si>
  <si>
    <t xml:space="preserve">    6 - Úpravy povrchů, podlahy a osazování výplní</t>
  </si>
  <si>
    <t xml:space="preserve">    998 - Přesun hmot</t>
  </si>
  <si>
    <t xml:space="preserve">    721 - Zdravotechnika - vnitřní kanalizace</t>
  </si>
  <si>
    <t xml:space="preserve">    722 - Zdravotechnika - vnitřní vodovod</t>
  </si>
  <si>
    <t xml:space="preserve">    742 - Elektroinstalace - slaboproud</t>
  </si>
  <si>
    <t xml:space="preserve">    751 - Vzduchotechnika</t>
  </si>
  <si>
    <t xml:space="preserve">    762 - Konstrukce tesařské</t>
  </si>
  <si>
    <t xml:space="preserve">    766 - Konstrukce truhlářské</t>
  </si>
  <si>
    <t xml:space="preserve">    783 - Dokončovací práce - nátěry</t>
  </si>
  <si>
    <t xml:space="preserve">    784 - Dokončovací práce - malby a tapety</t>
  </si>
  <si>
    <t>Svislé a kompletní konstrukce</t>
  </si>
  <si>
    <t>317168012</t>
  </si>
  <si>
    <t>Překlady keramické ploché osazené do maltového lože, výšky překladu 71 mm šířky 115 mm, délky 1250 mm</t>
  </si>
  <si>
    <t>https://podminky.urs.cz/item/CS_URS_2021_02/317168012</t>
  </si>
  <si>
    <t>Úpravy povrchů, podlahy a osazování výplní</t>
  </si>
  <si>
    <t>612135101</t>
  </si>
  <si>
    <t>Hrubá výplň rýh maltou jakékoli šířky rýhy ve stěnách</t>
  </si>
  <si>
    <t>https://podminky.urs.cz/item/CS_URS_2021_02/612135101</t>
  </si>
  <si>
    <t>Zapravení rýh po prodloužení potrubí u umyvadla</t>
  </si>
  <si>
    <t>1*0,1*3</t>
  </si>
  <si>
    <t>612831121</t>
  </si>
  <si>
    <t>Omítka stínící barytová vnitřních ploch nanášená ručně jednovrstvá, tloušťky do 10 mm hladká svislých konstrukcí stěn</t>
  </si>
  <si>
    <t>https://podminky.urs.cz/item/CS_URS_2021_02/612831121</t>
  </si>
  <si>
    <t>Oprava barytové omítky - stěny, tl. 30 mm</t>
  </si>
  <si>
    <t>Nové dveře</t>
  </si>
  <si>
    <t>(1,1+1,97*2)*0,2</t>
  </si>
  <si>
    <t>Nové okno</t>
  </si>
  <si>
    <t>(0,8*2+1*2)*0,2</t>
  </si>
  <si>
    <t>Vyspravení na 15% plochy</t>
  </si>
  <si>
    <t>(25,68*2,85-0,6*1,97*2-1,1*1,97-0,9*1,97-1*0,8-1,8*2,1*2)*0,15</t>
  </si>
  <si>
    <t>6128311R1</t>
  </si>
  <si>
    <t>Omítka stínící barytová vnitřních ploch nanášená ručně jednovrstvá - příplatek za každých dalších 5 mm tloušťky</t>
  </si>
  <si>
    <t>(1,1+1,97*2)*0,2*4</t>
  </si>
  <si>
    <t>(0,8*2+1*2)*0,2*4</t>
  </si>
  <si>
    <t>(25,68*2,85-0,6*1,97*2-1,1*1,97-0,9*1,97-1*0,8-1,8*2,1*2)*0,15*4</t>
  </si>
  <si>
    <t>619995001</t>
  </si>
  <si>
    <t>Začištění omítek (s dodáním hmot) kolem oken, dveří, podlah, obkladů apod.</t>
  </si>
  <si>
    <t>https://podminky.urs.cz/item/CS_URS_2021_02/619995001</t>
  </si>
  <si>
    <t>E.1.10 - nové okno</t>
  </si>
  <si>
    <t>0,8*2+1*2</t>
  </si>
  <si>
    <t>Chodba - nové dveře</t>
  </si>
  <si>
    <t>1,1+1,97*2</t>
  </si>
  <si>
    <t>6199950R1</t>
  </si>
  <si>
    <t>Ochranné pásy na stěny - plastové š. 400 mm, tl. 2 mm</t>
  </si>
  <si>
    <t>25,68-0,6*2-1,1-0,9-1,2</t>
  </si>
  <si>
    <t>631311115</t>
  </si>
  <si>
    <t>Mazanina z betonu prostého bez zvýšených nároků na prostředí tl. přes 50 do 80 mm tř. C 20/25</t>
  </si>
  <si>
    <t>https://podminky.urs.cz/item/CS_URS_2021_02/631311115</t>
  </si>
  <si>
    <t>Pro kanálek š. 100 mm (zalití boků š. 50 mm)</t>
  </si>
  <si>
    <t>(2,82+2,25+1,1)*0,08*0,05*2</t>
  </si>
  <si>
    <t>Pro kanálek š. 150 mm (zalití boků š. 50 mm)</t>
  </si>
  <si>
    <t>(0,475+1,35)*0,08*0,05*2</t>
  </si>
  <si>
    <t>Pro kanálek š. 200 mm (zalití boků š. 50 mm)</t>
  </si>
  <si>
    <t>1,7*0,08*0,05*2</t>
  </si>
  <si>
    <t>Pro kanálek š. 250 mm (zalití boků š. 50 mm)</t>
  </si>
  <si>
    <t>3*0,08*0,05*2</t>
  </si>
  <si>
    <t>631311125</t>
  </si>
  <si>
    <t>Mazanina z betonu prostého bez zvýšených nároků na prostředí tl. přes 80 do 120 mm tř. C 20/25</t>
  </si>
  <si>
    <t>https://podminky.urs.cz/item/CS_URS_2021_02/631311125</t>
  </si>
  <si>
    <t>Zalití  otvorů v podlaze v E.2.12 pro ukotvení ocelové konstrukce</t>
  </si>
  <si>
    <t>0,2*0,2*0,1*6</t>
  </si>
  <si>
    <t>631319012</t>
  </si>
  <si>
    <t>Příplatek k cenám mazanin za úpravu povrchu mazaniny přehlazením, mazanina tl. přes 80 do 120 mm</t>
  </si>
  <si>
    <t>https://podminky.urs.cz/item/CS_URS_2021_02/631319012</t>
  </si>
  <si>
    <t>631319196</t>
  </si>
  <si>
    <t>Příplatek k cenám mazanin za malou plochu do 5 m2 jednotlivě mazanina tl. přes 80 do 120 mm</t>
  </si>
  <si>
    <t>https://podminky.urs.cz/item/CS_URS_2021_02/631319196</t>
  </si>
  <si>
    <t>631362021</t>
  </si>
  <si>
    <t>Výztuž mazanin ze svařovaných sítí z drátů typu KARI</t>
  </si>
  <si>
    <t>https://podminky.urs.cz/item/CS_URS_2021_02/631362021</t>
  </si>
  <si>
    <t>(1,4*1,8+1,1*1)*0,00303</t>
  </si>
  <si>
    <t>949101111</t>
  </si>
  <si>
    <t>Lešení pomocné pracovní pro objekty pozemních staveb pro zatížení do 150 kg/m2, o výšce lešeňové podlahy do 1,9 m</t>
  </si>
  <si>
    <t>https://podminky.urs.cz/item/CS_URS_2021_02/949101111</t>
  </si>
  <si>
    <t>952901111</t>
  </si>
  <si>
    <t>Vyčištění budov nebo objektů před předáním do užívání budov bytové nebo občanské výstavby, světlé výšky podlaží do 4 m</t>
  </si>
  <si>
    <t>https://podminky.urs.cz/item/CS_URS_2021_02/952901111</t>
  </si>
  <si>
    <t>953942121</t>
  </si>
  <si>
    <t>Osazování drobných kovových předmětů se zalitím maltou cementovou, do vysekaných kapes nebo připravených otvorů ochranných úhelníků</t>
  </si>
  <si>
    <t>https://podminky.urs.cz/item/CS_URS_2021_02/953942121</t>
  </si>
  <si>
    <t>M</t>
  </si>
  <si>
    <t>590302R1</t>
  </si>
  <si>
    <t>Z05 - ochranný nerezový nárožník kotvený do zdiva, 100x100x1500 mm</t>
  </si>
  <si>
    <t>953942R1</t>
  </si>
  <si>
    <t>Náklady nespecifikované a nepředvídané - 8% ze ZRN - čerpání nutno doložit</t>
  </si>
  <si>
    <t>kpl</t>
  </si>
  <si>
    <t>953942R2</t>
  </si>
  <si>
    <t>Demontáž veškerých nepotřebných rozvodů instal. uvnitř rekonstr.místnosti, s možností opětného použití</t>
  </si>
  <si>
    <t>953946111</t>
  </si>
  <si>
    <t>Montáž atypických ocelových konstrukcí profilů hmotnosti do 13 kg/m, hmotnosti konstrukce do 1 t</t>
  </si>
  <si>
    <t>https://podminky.urs.cz/item/CS_URS_2021_02/953946111</t>
  </si>
  <si>
    <t>UPE 120</t>
  </si>
  <si>
    <t>0,239</t>
  </si>
  <si>
    <t>L 50x50x5</t>
  </si>
  <si>
    <t>0,053</t>
  </si>
  <si>
    <t>HEA 100</t>
  </si>
  <si>
    <t>0,033</t>
  </si>
  <si>
    <t>Jekl 60x60x4</t>
  </si>
  <si>
    <t>0,124</t>
  </si>
  <si>
    <t>PLO 120x10 (P10)</t>
  </si>
  <si>
    <t>0,009</t>
  </si>
  <si>
    <t>PLO 100x8 (P8)</t>
  </si>
  <si>
    <t>0,006</t>
  </si>
  <si>
    <t>Závitová tyč pr. 14 mm, mat 8.8</t>
  </si>
  <si>
    <t>0,002</t>
  </si>
  <si>
    <t>Rezerva 12%</t>
  </si>
  <si>
    <t>0,056</t>
  </si>
  <si>
    <t>13010930</t>
  </si>
  <si>
    <t>ocel profilová jakost S235JR (11 375) průřez UPE 120</t>
  </si>
  <si>
    <t>13010950</t>
  </si>
  <si>
    <t>ocel profilová jakost S235JR (11 375) průřez HEA 100</t>
  </si>
  <si>
    <t>14550256</t>
  </si>
  <si>
    <t>profil ocelový čtvercový svařovaný 60x60x4mm</t>
  </si>
  <si>
    <t>13611220</t>
  </si>
  <si>
    <t>plech ocelový hladký jakost S235JR tl 6mm tabule</t>
  </si>
  <si>
    <t>31197005</t>
  </si>
  <si>
    <t>tyč závitová Pz 4.6 M14</t>
  </si>
  <si>
    <t>46</t>
  </si>
  <si>
    <t>13611228</t>
  </si>
  <si>
    <t>plech ocelový hladký jakost S235JR tl 10mm tabule</t>
  </si>
  <si>
    <t>48</t>
  </si>
  <si>
    <t>25</t>
  </si>
  <si>
    <t>130109R1</t>
  </si>
  <si>
    <t>Rezerva na prořez 12%</t>
  </si>
  <si>
    <t>50</t>
  </si>
  <si>
    <t>13010420</t>
  </si>
  <si>
    <t>úhelník ocelový rovnostranný jakost S235JR (11 375) 50x50x5mm</t>
  </si>
  <si>
    <t>52</t>
  </si>
  <si>
    <t>27</t>
  </si>
  <si>
    <t>953961213</t>
  </si>
  <si>
    <t>Kotvy chemické s vyvrtáním otvoru do betonu, železobetonu nebo tvrdého kamene chemická patrona, velikost M 12, hloubka 110 mm</t>
  </si>
  <si>
    <t>54</t>
  </si>
  <si>
    <t>https://podminky.urs.cz/item/CS_URS_2021_02/953961213</t>
  </si>
  <si>
    <t>974031664</t>
  </si>
  <si>
    <t>Vysekání rýh ve zdivu cihelném na maltu vápennou nebo vápenocementovou pro vtahování nosníků do zdí, před vybouráním otvoru do hl. 150 mm, při v. nosníku do 150 mm</t>
  </si>
  <si>
    <t>56</t>
  </si>
  <si>
    <t>https://podminky.urs.cz/item/CS_URS_2021_02/974031664</t>
  </si>
  <si>
    <t>29</t>
  </si>
  <si>
    <t>58</t>
  </si>
  <si>
    <t>60</t>
  </si>
  <si>
    <t>31</t>
  </si>
  <si>
    <t>62</t>
  </si>
  <si>
    <t>1,729*24</t>
  </si>
  <si>
    <t>64</t>
  </si>
  <si>
    <t>998</t>
  </si>
  <si>
    <t>Přesun hmot</t>
  </si>
  <si>
    <t>33</t>
  </si>
  <si>
    <t>998011002</t>
  </si>
  <si>
    <t>Přesun hmot pro budovy občanské výstavby, bydlení, výrobu a služby s nosnou svislou konstrukcí zděnou z cihel, tvárnic nebo kamene vodorovná dopravní vzdálenost do 100 m pro budovy výšky přes 6 do 12 m</t>
  </si>
  <si>
    <t>66</t>
  </si>
  <si>
    <t>https://podminky.urs.cz/item/CS_URS_2021_02/998011002</t>
  </si>
  <si>
    <t>721</t>
  </si>
  <si>
    <t>Zdravotechnika - vnitřní kanalizace</t>
  </si>
  <si>
    <t>721173723</t>
  </si>
  <si>
    <t>Potrubí z trub polyetylenových svařované připojovací DN 50</t>
  </si>
  <si>
    <t>68</t>
  </si>
  <si>
    <t>https://podminky.urs.cz/item/CS_URS_2021_02/721173723</t>
  </si>
  <si>
    <t>Prodloužení odpadního potrubí</t>
  </si>
  <si>
    <t>35</t>
  </si>
  <si>
    <t>998721102</t>
  </si>
  <si>
    <t>Přesun hmot pro vnitřní kanalizace stanovený z hmotnosti přesunovaného materiálu vodorovná dopravní vzdálenost do 50 m v objektech výšky přes 6 do 12 m</t>
  </si>
  <si>
    <t>CS ÚRS 2021 01</t>
  </si>
  <si>
    <t>70</t>
  </si>
  <si>
    <t>https://podminky.urs.cz/item/CS_URS_2021_01/998721102</t>
  </si>
  <si>
    <t>722</t>
  </si>
  <si>
    <t>Zdravotechnika - vnitřní vodovod</t>
  </si>
  <si>
    <t>7221740R1</t>
  </si>
  <si>
    <t>plastové potrubí z peroxidově zesíťovaného polyetylenu PE-Xa/Al/PE s ochranou vrstvou proti difuzi kyslíku</t>
  </si>
  <si>
    <t>625466813</t>
  </si>
  <si>
    <t>37</t>
  </si>
  <si>
    <t>998722102</t>
  </si>
  <si>
    <t>Přesun hmot pro vnitřní vodovod stanovený z hmotnosti přesunovaného materiálu vodorovná dopravní vzdálenost do 50 m v objektech výšky přes 6 do 12 m</t>
  </si>
  <si>
    <t>72</t>
  </si>
  <si>
    <t>https://podminky.urs.cz/item/CS_URS_2021_01/998722102</t>
  </si>
  <si>
    <t>725211603</t>
  </si>
  <si>
    <t>Umyvadla keramická bílá bez výtokových armatur připevněná na stěnu šrouby bez sloupu nebo krytu na sifon, šířka umyvadla 600 mm</t>
  </si>
  <si>
    <t>74</t>
  </si>
  <si>
    <t>https://podminky.urs.cz/item/CS_URS_2021_02/725211603</t>
  </si>
  <si>
    <t>39</t>
  </si>
  <si>
    <t>7258226R1</t>
  </si>
  <si>
    <t>Baterie umyvadlové stojánkové pákové s výpustí - pro zdravotnické provozy</t>
  </si>
  <si>
    <t>1048229051</t>
  </si>
  <si>
    <t>725001R1</t>
  </si>
  <si>
    <t>D+M Nerez zásobník mýdla</t>
  </si>
  <si>
    <t>76</t>
  </si>
  <si>
    <t>41</t>
  </si>
  <si>
    <t>725001R2</t>
  </si>
  <si>
    <t>D+M Nerez zásobník desinfekce</t>
  </si>
  <si>
    <t>78</t>
  </si>
  <si>
    <t>725001R3</t>
  </si>
  <si>
    <t>D+M Nerez odpadkový koš</t>
  </si>
  <si>
    <t>80</t>
  </si>
  <si>
    <t>43</t>
  </si>
  <si>
    <t>725001R4</t>
  </si>
  <si>
    <t>D+M Nerez zásobník papírových ručníků</t>
  </si>
  <si>
    <t>82</t>
  </si>
  <si>
    <t>998725102</t>
  </si>
  <si>
    <t>Přesun hmot pro zařizovací předměty stanovený z hmotnosti přesunovaného materiálu vodorovná dopravní vzdálenost do 50 m v objektech výšky přes 6 do 12 m</t>
  </si>
  <si>
    <t>84</t>
  </si>
  <si>
    <t>https://podminky.urs.cz/item/CS_URS_2021_02/998725102</t>
  </si>
  <si>
    <t>742</t>
  </si>
  <si>
    <t>Elektroinstalace - slaboproud</t>
  </si>
  <si>
    <t>45</t>
  </si>
  <si>
    <t>742110401</t>
  </si>
  <si>
    <t>Montáž instalačních kanálů plastových jednokomorových</t>
  </si>
  <si>
    <t>86</t>
  </si>
  <si>
    <t>https://podminky.urs.cz/item/CS_URS_2021_02/742110401</t>
  </si>
  <si>
    <t>Instalační lišta 150/70 mm s odnímatelných krytem pro vedení technol. Kabelů</t>
  </si>
  <si>
    <t>34571221</t>
  </si>
  <si>
    <t>kanál elektroinstalační hranatý PVC 180x60mm</t>
  </si>
  <si>
    <t>88</t>
  </si>
  <si>
    <t>47</t>
  </si>
  <si>
    <t>998742102</t>
  </si>
  <si>
    <t>Přesun hmot pro slaboproud stanovený z hmotnosti přesunovaného materiálu vodorovná dopravní vzdálenost do 50 m v objektech výšky přes 6 do 12 m</t>
  </si>
  <si>
    <t>90</t>
  </si>
  <si>
    <t>https://podminky.urs.cz/item/CS_URS_2021_02/998742102</t>
  </si>
  <si>
    <t>751</t>
  </si>
  <si>
    <t>Vzduchotechnika</t>
  </si>
  <si>
    <t>751001R1</t>
  </si>
  <si>
    <t>Stavební přípomoce pro vzduchotechniku</t>
  </si>
  <si>
    <t>92</t>
  </si>
  <si>
    <t>762</t>
  </si>
  <si>
    <t>Konstrukce tesařské</t>
  </si>
  <si>
    <t>49</t>
  </si>
  <si>
    <t>762431022</t>
  </si>
  <si>
    <t>Obložení stěn z dřevoštěpkových desek OSB přibíjených na pero a drážku nebroušených, tloušťky desky 12 mm</t>
  </si>
  <si>
    <t>94</t>
  </si>
  <si>
    <t>https://podminky.urs.cz/item/CS_URS_2021_02/762431022</t>
  </si>
  <si>
    <t>Dočasné obložení stěn výtahu</t>
  </si>
  <si>
    <t>15*3</t>
  </si>
  <si>
    <t>762431825</t>
  </si>
  <si>
    <t>Demontáž obložení stěn z dřevoštěpkových desek šroubovaných na pero a drážku, tloušťka desky do 15 mm</t>
  </si>
  <si>
    <t>96</t>
  </si>
  <si>
    <t>https://podminky.urs.cz/item/CS_URS_2021_02/762431825</t>
  </si>
  <si>
    <t>51</t>
  </si>
  <si>
    <t>762511222</t>
  </si>
  <si>
    <t>Podlahové konstrukce podkladové z dřevoštěpkových desek OSB jednovrstvých lepených na pero a drážku nebroušených, tloušťky desky 12 mm</t>
  </si>
  <si>
    <t>98</t>
  </si>
  <si>
    <t>https://podminky.urs.cz/item/CS_URS_2021_02/762511222</t>
  </si>
  <si>
    <t>Dočasné obložení podlahy výtahu</t>
  </si>
  <si>
    <t>17,6</t>
  </si>
  <si>
    <t>762526811</t>
  </si>
  <si>
    <t>Demontáž podlah z desek dřevotřískových, překližkových, sololitových tl. do 20 mm bez polštářů</t>
  </si>
  <si>
    <t>100</t>
  </si>
  <si>
    <t>https://podminky.urs.cz/item/CS_URS_2021_02/762526811</t>
  </si>
  <si>
    <t>53</t>
  </si>
  <si>
    <t>998762102</t>
  </si>
  <si>
    <t>Přesun hmot pro konstrukce tesařské stanovený z hmotnosti přesunovaného materiálu vodorovná dopravní vzdálenost do 50 m v objektech výšky přes 6 do 12 m</t>
  </si>
  <si>
    <t>102</t>
  </si>
  <si>
    <t>https://podminky.urs.cz/item/CS_URS_2021_02/998762102</t>
  </si>
  <si>
    <t>763101816</t>
  </si>
  <si>
    <t>Vyřezání otvoru v sádrokartonové desce v příčkách nebo v předsazených stěnách s jednoduchým opláštěním velikosti otvoru přes 0,25 do 0,50 m2</t>
  </si>
  <si>
    <t>104</t>
  </si>
  <si>
    <t>https://podminky.urs.cz/item/CS_URS_2021_02/763101816</t>
  </si>
  <si>
    <t>Otvory v SDK pro VZT a svítidla</t>
  </si>
  <si>
    <t>55</t>
  </si>
  <si>
    <t>763111313</t>
  </si>
  <si>
    <t>Příčka ze sádrokartonových desek s nosnou konstrukcí z jednoduchých ocelových profilů UW, CW jednoduše opláštěná deskou standardní A tl. 12,5 mm, příčka tl. 100 mm, profil 75, bez izolace, EI do 30</t>
  </si>
  <si>
    <t>106</t>
  </si>
  <si>
    <t>https://podminky.urs.cz/item/CS_URS_2021_02/763111313</t>
  </si>
  <si>
    <t>Prachotěsné oddělení stavby od provozu nemocnice</t>
  </si>
  <si>
    <t>Dočasná SDK předstěna</t>
  </si>
  <si>
    <t>(4,9+1,525)*3,35-0,9*1,97*2</t>
  </si>
  <si>
    <t>7631113R1</t>
  </si>
  <si>
    <t>Montáž dočasných SDK dveří 900x1970 mm pro dočasnou SDK příčku</t>
  </si>
  <si>
    <t>108</t>
  </si>
  <si>
    <t>57</t>
  </si>
  <si>
    <t>763111811</t>
  </si>
  <si>
    <t>Demontáž příček ze sádrokartonových desek s nosnou konstrukcí z ocelových profilů jednoduchých, opláštění jednoduché</t>
  </si>
  <si>
    <t>110</t>
  </si>
  <si>
    <t>https://podminky.urs.cz/item/CS_URS_2021_02/763111811</t>
  </si>
  <si>
    <t>Dočasná SDK předstěna vč. dveří</t>
  </si>
  <si>
    <t>(4,9+1,525)*3,35</t>
  </si>
  <si>
    <t>763131411</t>
  </si>
  <si>
    <t>Podhled ze sádrokartonových desek dvouvrstvá zavěšená spodní konstrukce z ocelových profilů CD, UD jednoduše opláštěná deskou standardní A, tl. 12,5 mm, bez izolace</t>
  </si>
  <si>
    <t>112</t>
  </si>
  <si>
    <t>https://podminky.urs.cz/item/CS_URS_2021_02/763131411</t>
  </si>
  <si>
    <t>33,4-5,34*2,4</t>
  </si>
  <si>
    <t>59</t>
  </si>
  <si>
    <t>763131721</t>
  </si>
  <si>
    <t>Podhled ze sádrokartonových desek ostatní práce a konstrukce na podhledech ze sádrokartonových desek skokové změny výšky podhledu do 0,5 m</t>
  </si>
  <si>
    <t>114</t>
  </si>
  <si>
    <t>https://podminky.urs.cz/item/CS_URS_2021_02/763131721</t>
  </si>
  <si>
    <t>6,05*2</t>
  </si>
  <si>
    <t>763131772</t>
  </si>
  <si>
    <t>Podhled ze sádrokartonových desek Příplatek k cenám za rovinnost kvality celoplošné tmelení kvality Q4</t>
  </si>
  <si>
    <t>116</t>
  </si>
  <si>
    <t>https://podminky.urs.cz/item/CS_URS_2021_02/763131772</t>
  </si>
  <si>
    <t>33,4-5,34*2,4+6,05*0,25+6,05*0,3</t>
  </si>
  <si>
    <t>61</t>
  </si>
  <si>
    <t>763431011</t>
  </si>
  <si>
    <t>Montáž podhledu minerálního včetně zavěšeného roštu polozapuštěného s panely vyjímatelnými, velikosti panelů do 0,36 m2</t>
  </si>
  <si>
    <t>118</t>
  </si>
  <si>
    <t>https://podminky.urs.cz/item/CS_URS_2021_02/763431011</t>
  </si>
  <si>
    <t>Rastrový podhled z min. desek, 600x600 mm</t>
  </si>
  <si>
    <t>5,34*2,4</t>
  </si>
  <si>
    <t>Zpětná montáž stávajícího minerálního kazetového podhledu</t>
  </si>
  <si>
    <t>Pro úpravu rozvodů</t>
  </si>
  <si>
    <t>59036500</t>
  </si>
  <si>
    <t>deska podhledová minerální rovná bílá jemně texturovaná bez perforace 15x600x600mm</t>
  </si>
  <si>
    <t>120</t>
  </si>
  <si>
    <t>12,816*1,05 "Přepočtené koeficientem množství</t>
  </si>
  <si>
    <t>63</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</si>
  <si>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</si>
  <si>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</si>
  <si>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122</t>
  </si>
  <si>
    <t>https://podminky.urs.cz/item/CS_URS_2021_02/998763302</t>
  </si>
  <si>
    <t>766</t>
  </si>
  <si>
    <t>Konstrukce truhlářské</t>
  </si>
  <si>
    <t>766660729</t>
  </si>
  <si>
    <t>Montáž dveřních doplňků dveřního kování interiérového štítku s klikou</t>
  </si>
  <si>
    <t>124</t>
  </si>
  <si>
    <t>https://podminky.urs.cz/item/CS_URS_2021_02/766660729</t>
  </si>
  <si>
    <t>65</t>
  </si>
  <si>
    <t>54914622</t>
  </si>
  <si>
    <t xml:space="preserve">kování dveřní vrchní klika včetně štítu a montážního materiálu BB 72 matný nikl </t>
  </si>
  <si>
    <t>-2141663224</t>
  </si>
  <si>
    <t>kování dveřní vrchní klika včetně štítu a montážního materiálu BB 72 matný nikl - zadavatel umožňuje nabídnout i jiné rovnocenné řešení</t>
  </si>
  <si>
    <t>Poznámka k položce:_x000D_
zadavatel umožňuje nabídnout i jiné rovnocenné řešení</t>
  </si>
  <si>
    <t>766661849</t>
  </si>
  <si>
    <t>Demontáž dveřních konstrukcí k opětovnému použití kování interiérového štítku s klikou</t>
  </si>
  <si>
    <t>126</t>
  </si>
  <si>
    <t>https://podminky.urs.cz/item/CS_URS_2021_02/766661849</t>
  </si>
  <si>
    <t>67</t>
  </si>
  <si>
    <t>998766102</t>
  </si>
  <si>
    <t>Přesun hmot pro konstrukce truhlářské stanovený z hmotnosti přesunovaného materiálu vodorovná dopravní vzdálenost do 50 m v objektech výšky přes 6 do 12 m</t>
  </si>
  <si>
    <t>128</t>
  </si>
  <si>
    <t>https://podminky.urs.cz/item/CS_URS_2021_02/998766102</t>
  </si>
  <si>
    <t>767001R1</t>
  </si>
  <si>
    <t>D+M Z1/P dveře 1100x1970 mm</t>
  </si>
  <si>
    <t>130</t>
  </si>
  <si>
    <t>Poznámka k položce:_x000D_
Poznámka k položce: Dveře s RTG konstrukcí jednokřílové, otočné, pravé, s ochranou Pb plátů, ocelové, lakované, barva 2x základní, 2x lak, zárubeň: speciální ocelová odstíněná</t>
  </si>
  <si>
    <t>69</t>
  </si>
  <si>
    <t>767001R2</t>
  </si>
  <si>
    <t>D+M Z2 okno 1000x800 mm se stahovatelnou tmavou roletou</t>
  </si>
  <si>
    <t>132</t>
  </si>
  <si>
    <t>Poznámka k položce:_x000D_
Poznámka k položce: Ocelové okno s Pb ochranou rámu (vnější maskobvací Pb vložka), komaxit RAL dle investora, olovnaté sklo RD 50, ekvivalent stínění 2 mm Pb/150 kV</t>
  </si>
  <si>
    <t>767995116</t>
  </si>
  <si>
    <t>Montáž ostatních atypických zámečnických konstrukcí hmotnosti přes 100 do 250 kg</t>
  </si>
  <si>
    <t>kg</t>
  </si>
  <si>
    <t>134</t>
  </si>
  <si>
    <t>https://podminky.urs.cz/item/CS_URS_2021_02/767995116</t>
  </si>
  <si>
    <t>Kanálky</t>
  </si>
  <si>
    <t>Z01 - Krycí plech kanálku, tl. 5 mm, kotvený šrouby, celkem 1,9 m2</t>
  </si>
  <si>
    <t>75</t>
  </si>
  <si>
    <t>Z02 - ocelová tyč 20x5 mm, 25 m</t>
  </si>
  <si>
    <t>Z03 - Plech- profil kanálu, pl. Tl. 2 mm RD 430 mm, dl. 15 m, 6,8 m2</t>
  </si>
  <si>
    <t>101</t>
  </si>
  <si>
    <t>Z04 - ocelové pracny 25x3 mm á 250 mm, 120 ks</t>
  </si>
  <si>
    <t>18,5</t>
  </si>
  <si>
    <t>71</t>
  </si>
  <si>
    <t>13611218</t>
  </si>
  <si>
    <t>plech ocelový hladký jakost S235JR tl 5mm tabule</t>
  </si>
  <si>
    <t>136</t>
  </si>
  <si>
    <t>0,075</t>
  </si>
  <si>
    <t>13611210</t>
  </si>
  <si>
    <t>plech ocelový hladký jakost S235JR tl 3mm tabule</t>
  </si>
  <si>
    <t>138</t>
  </si>
  <si>
    <t>0,101</t>
  </si>
  <si>
    <t>73</t>
  </si>
  <si>
    <t>13010162</t>
  </si>
  <si>
    <t>tyč ocelová plochá jakost S235JR (11 375) 20x5mm</t>
  </si>
  <si>
    <t>140</t>
  </si>
  <si>
    <t>0,02</t>
  </si>
  <si>
    <t>562847R1</t>
  </si>
  <si>
    <t>Ocelové pracny 25x3 mm</t>
  </si>
  <si>
    <t>142</t>
  </si>
  <si>
    <t>998767102</t>
  </si>
  <si>
    <t>Přesun hmot pro zámečnické konstrukce stanovený z hmotnosti přesunovaného materiálu vodorovná dopravní vzdálenost do 50 m v objektech výšky přes 6 do 12 m</t>
  </si>
  <si>
    <t>144</t>
  </si>
  <si>
    <t>https://podminky.urs.cz/item/CS_URS_2021_02/998767102</t>
  </si>
  <si>
    <t>776111117</t>
  </si>
  <si>
    <t>Příprava podkladu broušení podlah stávajícího podkladu pro odstranění nerovností (diamantovým kotoučem)</t>
  </si>
  <si>
    <t>146</t>
  </si>
  <si>
    <t>https://podminky.urs.cz/item/CS_URS_2021_02/776111117</t>
  </si>
  <si>
    <t>77</t>
  </si>
  <si>
    <t>776111311</t>
  </si>
  <si>
    <t>Příprava podkladu vysátí podlah</t>
  </si>
  <si>
    <t>148</t>
  </si>
  <si>
    <t>https://podminky.urs.cz/item/CS_URS_2021_02/776111311</t>
  </si>
  <si>
    <t>Vrácení po vybourání otvorů pro kotvení ocelové konstrukce v E.2.12</t>
  </si>
  <si>
    <t>Vrácení po odstranění pro kanálek v místnosti E.1.10</t>
  </si>
  <si>
    <t>776121111</t>
  </si>
  <si>
    <t>Příprava podkladu penetrace vodou ředitelná podlah</t>
  </si>
  <si>
    <t>150</t>
  </si>
  <si>
    <t>https://podminky.urs.cz/item/CS_URS_2021_02/776121111</t>
  </si>
  <si>
    <t>79</t>
  </si>
  <si>
    <t>776141121</t>
  </si>
  <si>
    <t>Stěrka podlahová nivelační pro vyrovnání podkladu povlakových podlah pevnosti 30 MPa tl do 3 mm</t>
  </si>
  <si>
    <t>CS ÚRS 2023 01</t>
  </si>
  <si>
    <t>-1119063970</t>
  </si>
  <si>
    <t>Příprava podkladu vyrovnání samonivelační stěrkou podlah min.pevnosti 30 MPa, tloušťky do 3 mm</t>
  </si>
  <si>
    <t>https://podminky.urs.cz/item/CS_URS_2023_01/776141121</t>
  </si>
  <si>
    <t>776221121</t>
  </si>
  <si>
    <t>Montáž podlahovin z PVC lepením standardním lepidlem z pásů elektrostaticky vodivých</t>
  </si>
  <si>
    <t>152</t>
  </si>
  <si>
    <t>https://podminky.urs.cz/item/CS_URS_2021_02/776221121</t>
  </si>
  <si>
    <t>81</t>
  </si>
  <si>
    <t>28410242</t>
  </si>
  <si>
    <t>PVC homogenní zátěžová elektrostaticky vodivé, tl. 2 mm, R 0,05 – 1 MΩ, třída zátěže 34/43, hořlavost Bfl S1</t>
  </si>
  <si>
    <t>154</t>
  </si>
  <si>
    <t>krytina podlahová homogenní elektrostaticky vodivá tl 2,0mm 608x608mm</t>
  </si>
  <si>
    <t>776221111</t>
  </si>
  <si>
    <t>Lepení pásů z PVC standardním lepidlem</t>
  </si>
  <si>
    <t>1993750807</t>
  </si>
  <si>
    <t>Montáž podlahovin z PVC lepením standardním lepidlem z pásů standardních</t>
  </si>
  <si>
    <t>https://podminky.urs.cz/item/CS_URS_2023_01/776221111</t>
  </si>
  <si>
    <t>Vracení po vybourání otvorů pro kotvení ocelové konstrukce v E.2.12</t>
  </si>
  <si>
    <t>83</t>
  </si>
  <si>
    <t>284122R1</t>
  </si>
  <si>
    <t>PVC homogenní podlahová krytina s povrchovou úpravou PUR, tl. 2 mm</t>
  </si>
  <si>
    <t>-2113980777</t>
  </si>
  <si>
    <t>krytina podlahová homogenní tl 2mm</t>
  </si>
  <si>
    <t>7764111R1</t>
  </si>
  <si>
    <t>Montáž soklíků lepením obvodových, výšky přes 80 do 100 mm</t>
  </si>
  <si>
    <t>1568621361</t>
  </si>
  <si>
    <t>Montáž soklíků lepením obvodových, výšky do 80 mm</t>
  </si>
  <si>
    <t>85</t>
  </si>
  <si>
    <t>284110R2</t>
  </si>
  <si>
    <t>Fabion z měkkého PVC 20x20 mm</t>
  </si>
  <si>
    <t>-1563468827</t>
  </si>
  <si>
    <t>lišta soklová PVC 18x80mm</t>
  </si>
  <si>
    <t>25,68*1,02 'Přepočtené koeficientem množství</t>
  </si>
  <si>
    <t>776421312</t>
  </si>
  <si>
    <t>Montáž přechodových šroubovaných lišt</t>
  </si>
  <si>
    <t>2113506644</t>
  </si>
  <si>
    <t>Montáž lišt přechodových šroubovaných</t>
  </si>
  <si>
    <t>https://podminky.urs.cz/item/CS_URS_2023_01/776421312</t>
  </si>
  <si>
    <t>87</t>
  </si>
  <si>
    <t>55343110</t>
  </si>
  <si>
    <t>profil přechodový Al narážecí 30mm stříbro</t>
  </si>
  <si>
    <t>-1181626046</t>
  </si>
  <si>
    <t>5*1,02 'Přepočtené koeficientem množství</t>
  </si>
  <si>
    <t>998776102</t>
  </si>
  <si>
    <t>Přesun hmot pro podlahy povlakové stanovený z hmotnosti přesunovaného materiálu vodorovná dopravní vzdálenost do 50 m v objektech výšky přes 6 do 12 m</t>
  </si>
  <si>
    <t>156</t>
  </si>
  <si>
    <t>https://podminky.urs.cz/item/CS_URS_2021_02/998776102</t>
  </si>
  <si>
    <t>89</t>
  </si>
  <si>
    <t>781111011</t>
  </si>
  <si>
    <t>Příprava podkladu před provedením obkladu oprášení (ometení) stěny</t>
  </si>
  <si>
    <t>158</t>
  </si>
  <si>
    <t>https://podminky.urs.cz/item/CS_URS_2021_02/781111011</t>
  </si>
  <si>
    <t>Za umyvadlem</t>
  </si>
  <si>
    <t>2,3*1,5</t>
  </si>
  <si>
    <t>781121011</t>
  </si>
  <si>
    <t>Příprava podkladu před provedením obkladu nátěr penetrační na stěnu</t>
  </si>
  <si>
    <t>160</t>
  </si>
  <si>
    <t>https://podminky.urs.cz/item/CS_URS_2021_02/781121011</t>
  </si>
  <si>
    <t>91</t>
  </si>
  <si>
    <t>781131112</t>
  </si>
  <si>
    <t>Izolace stěny pod obklad izolace nátěrem nebo stěrkou ve dvou vrstvách</t>
  </si>
  <si>
    <t>162</t>
  </si>
  <si>
    <t>https://podminky.urs.cz/item/CS_URS_2021_02/781131112</t>
  </si>
  <si>
    <t>0,6</t>
  </si>
  <si>
    <t>781474115</t>
  </si>
  <si>
    <t>Montáž obkladů vnitřních stěn z dlaždic keramických lepených flexibilním lepidlem maloformátových hladkých přes 22 do 25 ks/m2</t>
  </si>
  <si>
    <t>164</t>
  </si>
  <si>
    <t>https://podminky.urs.cz/item/CS_URS_2021_02/781474115</t>
  </si>
  <si>
    <t>93</t>
  </si>
  <si>
    <t>59761039</t>
  </si>
  <si>
    <t>obklad keramický hladký přes 22 do 25ks/m2</t>
  </si>
  <si>
    <t>166</t>
  </si>
  <si>
    <t>3,45*1,1 "Přepočtené koeficientem množství</t>
  </si>
  <si>
    <t>781494511</t>
  </si>
  <si>
    <t>Obklad - dokončující práce profily ukončovací lepené flexibilním lepidlem ukončovací</t>
  </si>
  <si>
    <t>168</t>
  </si>
  <si>
    <t>https://podminky.urs.cz/item/CS_URS_2021_02/781494511</t>
  </si>
  <si>
    <t>Nerezový ukončovací profil</t>
  </si>
  <si>
    <t>2,3+1,5*2</t>
  </si>
  <si>
    <t>95</t>
  </si>
  <si>
    <t>781495115</t>
  </si>
  <si>
    <t>Obklad - dokončující práce ostatní práce spárování silikonem</t>
  </si>
  <si>
    <t>170</t>
  </si>
  <si>
    <t>https://podminky.urs.cz/item/CS_URS_2021_02/781495115</t>
  </si>
  <si>
    <t>Styk stěna - stěna</t>
  </si>
  <si>
    <t>1,5</t>
  </si>
  <si>
    <t>781495117</t>
  </si>
  <si>
    <t>Obklad - dokončující práce ostatní práce spárování akrylem</t>
  </si>
  <si>
    <t>172</t>
  </si>
  <si>
    <t>https://podminky.urs.cz/item/CS_URS_2021_02/781495117</t>
  </si>
  <si>
    <t>97</t>
  </si>
  <si>
    <t>781495142</t>
  </si>
  <si>
    <t>Obklad - dokončující práce průnik obkladem kruhový, bez izolace přes DN 30 do DN 90</t>
  </si>
  <si>
    <t>174</t>
  </si>
  <si>
    <t>https://podminky.urs.cz/item/CS_URS_2021_02/781495142</t>
  </si>
  <si>
    <t>998781102</t>
  </si>
  <si>
    <t>Přesun hmot pro obklady keramické stanovený z hmotnosti přesunovaného materiálu vodorovná dopravní vzdálenost do 50 m v objektech výšky přes 6 do 12 m</t>
  </si>
  <si>
    <t>176</t>
  </si>
  <si>
    <t>https://podminky.urs.cz/item/CS_URS_2021_02/998781102</t>
  </si>
  <si>
    <t>783</t>
  </si>
  <si>
    <t>Dokončovací práce - nátěry</t>
  </si>
  <si>
    <t>99</t>
  </si>
  <si>
    <t>783301303</t>
  </si>
  <si>
    <t>Příprava podkladu zámečnických konstrukcí před provedením nátěru odrezivění odrezovačem bezoplachovým</t>
  </si>
  <si>
    <t>178</t>
  </si>
  <si>
    <t>https://podminky.urs.cz/item/CS_URS_2021_02/783301303</t>
  </si>
  <si>
    <t>Zárubně</t>
  </si>
  <si>
    <t>(0,6+1,97*2)*0,15*3</t>
  </si>
  <si>
    <t>(0,9*1,97*2)*0,15</t>
  </si>
  <si>
    <t>Dveřní křídla</t>
  </si>
  <si>
    <t>0,6*1,97*2*3</t>
  </si>
  <si>
    <t>0,9*1,97*2</t>
  </si>
  <si>
    <t>783301401</t>
  </si>
  <si>
    <t>Příprava podkladu zámečnických konstrukcí před provedením nátěru ometení</t>
  </si>
  <si>
    <t>180</t>
  </si>
  <si>
    <t>https://podminky.urs.cz/item/CS_URS_2021_02/783301401</t>
  </si>
  <si>
    <t>Nová ocelová konstrukce</t>
  </si>
  <si>
    <t>(0,12*2+0,06*4)*18</t>
  </si>
  <si>
    <t>0,05*4*14</t>
  </si>
  <si>
    <t>(0,1*4+0,096*2)*2</t>
  </si>
  <si>
    <t>0,06*4*18</t>
  </si>
  <si>
    <t>0,12*1*2</t>
  </si>
  <si>
    <t>0,1*1*2</t>
  </si>
  <si>
    <t>Mezisoučet</t>
  </si>
  <si>
    <t>1,9</t>
  </si>
  <si>
    <t>(0,005*2+0,02*2)*25</t>
  </si>
  <si>
    <t>6,8*2</t>
  </si>
  <si>
    <t>0,05*0,05*2*120</t>
  </si>
  <si>
    <t>783324101</t>
  </si>
  <si>
    <t>Základní nátěr zámečnických konstrukcí jednonásobný akrylátový</t>
  </si>
  <si>
    <t>182</t>
  </si>
  <si>
    <t>https://podminky.urs.cz/item/CS_URS_2021_02/783324101</t>
  </si>
  <si>
    <t>783324201</t>
  </si>
  <si>
    <t>Základní antikorozní nátěr zámečnických konstrukcí jednonásobný akrylátový</t>
  </si>
  <si>
    <t>184</t>
  </si>
  <si>
    <t>https://podminky.urs.cz/item/CS_URS_2021_02/783324201</t>
  </si>
  <si>
    <t>Poznámka k položce:_x000D_
Poznámka k položce: Je počítáno se 2-ma vrstvami nátěru</t>
  </si>
  <si>
    <t>(0,12*2+0,06*4)*18*2</t>
  </si>
  <si>
    <t>0,05*4*14*2</t>
  </si>
  <si>
    <t>(0,1*4+0,096*2)*2*2</t>
  </si>
  <si>
    <t>0,06*4*18*2</t>
  </si>
  <si>
    <t>0,12*1*2*2</t>
  </si>
  <si>
    <t>0,1*1*2*2</t>
  </si>
  <si>
    <t>1,9*2</t>
  </si>
  <si>
    <t>(0,005*2+0,02*2)*25*2</t>
  </si>
  <si>
    <t>6,8*2*2</t>
  </si>
  <si>
    <t>0,05*0,05*2*120*2</t>
  </si>
  <si>
    <t>103</t>
  </si>
  <si>
    <t>783327101</t>
  </si>
  <si>
    <t>Krycí nátěr (email) zámečnických konstrukcí jednonásobný akrylátový</t>
  </si>
  <si>
    <t>186</t>
  </si>
  <si>
    <t>https://podminky.urs.cz/item/CS_URS_2021_02/783327101</t>
  </si>
  <si>
    <t>783343101</t>
  </si>
  <si>
    <t>Základní impregnační nátěr zámečnických konstrukcí aktivátorem rzi na zkorodovaný povrch jednonásobný polyuretanový</t>
  </si>
  <si>
    <t>188</t>
  </si>
  <si>
    <t>https://podminky.urs.cz/item/CS_URS_2021_02/783343101</t>
  </si>
  <si>
    <t>784</t>
  </si>
  <si>
    <t>Dokončovací práce - malby a tapety</t>
  </si>
  <si>
    <t>105</t>
  </si>
  <si>
    <t>784001R1</t>
  </si>
  <si>
    <t>Vyčištění a protiplísňový a protibakteriální nátěr a nástřik</t>
  </si>
  <si>
    <t>190</t>
  </si>
  <si>
    <t>Poznámka k položce:_x000D_
Poznámka k položce: Nástřik a vyčištění provést před zaklopením podhledů</t>
  </si>
  <si>
    <t>784111001</t>
  </si>
  <si>
    <t>Oprášení (ometení) podkladu v místnostech výšky do 3,80 m</t>
  </si>
  <si>
    <t>192</t>
  </si>
  <si>
    <t>https://podminky.urs.cz/item/CS_URS_2021_02/784111001</t>
  </si>
  <si>
    <t>Malba otěruvzdorná za vlhka</t>
  </si>
  <si>
    <t>Stěny E.1.11</t>
  </si>
  <si>
    <t>25,68*2,85-0,6*1,97*2-1,1*1,97-0,9*1,97-1*0,8-1,8*2,1*2</t>
  </si>
  <si>
    <t>Nové dveře v sousední místnosti</t>
  </si>
  <si>
    <t>Nové okno v sousední místnosti</t>
  </si>
  <si>
    <t>Malba otěrvzdorná za sucha</t>
  </si>
  <si>
    <t>Strop na SDK</t>
  </si>
  <si>
    <t>107</t>
  </si>
  <si>
    <t>784181001</t>
  </si>
  <si>
    <t>Pačokování jednonásobné v místnostech výšky do 3,80 m</t>
  </si>
  <si>
    <t>194</t>
  </si>
  <si>
    <t>https://podminky.urs.cz/item/CS_URS_2021_02/784181001</t>
  </si>
  <si>
    <t>784211101</t>
  </si>
  <si>
    <t>Malby z malířských směsí oděruvzdorných za mokra dvojnásobné, bílé za mokra oděruvzdorné výborně v místnostech výšky do 3,80 m</t>
  </si>
  <si>
    <t>196</t>
  </si>
  <si>
    <t>https://podminky.urs.cz/item/CS_URS_2021_02/784211101</t>
  </si>
  <si>
    <t>109</t>
  </si>
  <si>
    <t>784221101</t>
  </si>
  <si>
    <t>Malby z malířských směsí otěruvzdorných za sucha dvojnásobné, bílé za sucha otěruvzdorné dobře v místnostech výšky do 3,80 m</t>
  </si>
  <si>
    <t>198</t>
  </si>
  <si>
    <t>https://podminky.urs.cz/item/CS_URS_2021_02/784221101</t>
  </si>
  <si>
    <t>2021-030-c - Elektroinsta...</t>
  </si>
  <si>
    <t>D1 - Doplnění hl. rozvaděče</t>
  </si>
  <si>
    <t xml:space="preserve">    1042-1001 - Zařízení</t>
  </si>
  <si>
    <t xml:space="preserve">    9998-254 -  Montáž desek přístrojových typových</t>
  </si>
  <si>
    <t>D3 - Elektromontáže</t>
  </si>
  <si>
    <t xml:space="preserve">    1063-64410 - Svítidla</t>
  </si>
  <si>
    <t xml:space="preserve">    1184-450 - Doplňky</t>
  </si>
  <si>
    <t xml:space="preserve">    1184-439 - RECYKLACE</t>
  </si>
  <si>
    <t xml:space="preserve">    112--4000 - Trubky, lišty, žlaby, krabice</t>
  </si>
  <si>
    <t xml:space="preserve">    9999-197 - OCEL KRUHOVÁ</t>
  </si>
  <si>
    <t xml:space="preserve">    1265-18 -  SVORKOVNICE KRABICOVÁ</t>
  </si>
  <si>
    <t xml:space="preserve">    1002-4400 - Přístroje vypínačů</t>
  </si>
  <si>
    <t xml:space="preserve">    1002-5156 - KRYT SPÍNAČE</t>
  </si>
  <si>
    <t xml:space="preserve">    1002-5159 - RÁMEČEK</t>
  </si>
  <si>
    <t xml:space="preserve">    1124-1 -  VODIČ JEDNOŽILOVÝ, IZOLACE PVC</t>
  </si>
  <si>
    <t xml:space="preserve">    7004-8019 -  VODIČ JEDNOŽILOVÝ OHEBNÝ (CYA)</t>
  </si>
  <si>
    <t xml:space="preserve">    7004-8053 - KABEL SILOVÝ,IZOLACE PVC BEZ VODIČE PE</t>
  </si>
  <si>
    <t xml:space="preserve">    7004-8067 -  KABEL SILOVÝ,IZOLACE PVC S VODIČEM PE</t>
  </si>
  <si>
    <t xml:space="preserve">    7004-8115 -  KABEL SILOVÝ,IZOLACE PVC</t>
  </si>
  <si>
    <t xml:space="preserve">    9999-1509 - Montáž kazetových podhledů</t>
  </si>
  <si>
    <t xml:space="preserve">    9999-1280 -  HODINOVE ZUCTOVACI SAZBY</t>
  </si>
  <si>
    <t xml:space="preserve">    9999-1296 -  PROVEDENI REVIZNICH ZKOUSEK</t>
  </si>
  <si>
    <t xml:space="preserve">    9999-1297 -  DLE CSN 331500</t>
  </si>
  <si>
    <t>D4 - Demontáže</t>
  </si>
  <si>
    <t xml:space="preserve">    9998-5024 -  Montáž svítidel zářivkových se zapojením vodičů bytových nebo do spol.místností stropních přisazený</t>
  </si>
  <si>
    <t xml:space="preserve">    9998-8416 -  Montáž kabelů hliníkových bez ukončení uložených pod omítkou stěn AYKYL, AYKYLS, 750 V</t>
  </si>
  <si>
    <t xml:space="preserve">    9998-4028 - Montáž spínačů jedno nebo dvoupólových polozapuštěných nebo zapuštěných se  zapojením vodičů vypínač</t>
  </si>
  <si>
    <t xml:space="preserve">    9998-6865 - Montáž kabelů měděných bez ukončení  uložených pevně CYKY, NYM, NYY, YSLY, 1 kV</t>
  </si>
  <si>
    <t>D1</t>
  </si>
  <si>
    <t>Doplnění hl. rozvaděče</t>
  </si>
  <si>
    <t>1182-5689</t>
  </si>
  <si>
    <t>In 100 A, Icu 55 kA / 415 V, nadproudová spoušť ETU350M (LSI), Ir 40 ÷ 100 A, Isd (3 ÷ 15)x In, Ii 15x In, 3pól, přední přívod - zadavatel umožňuje nabídnout i jiné rovnocenné řešení</t>
  </si>
  <si>
    <t>Ks</t>
  </si>
  <si>
    <t>-1018889630</t>
  </si>
  <si>
    <t>1182-15647</t>
  </si>
  <si>
    <t>LTN-25C-1 Jistič- zadavatel umožňuje nabídnout i jiné rovnocenné řešení</t>
  </si>
  <si>
    <t>1241529961</t>
  </si>
  <si>
    <t>1042-1001</t>
  </si>
  <si>
    <t>Zařízení</t>
  </si>
  <si>
    <t>1042-155</t>
  </si>
  <si>
    <t>RSA 4 A Řadová svorka bílá - zadavatel umožňuje nabídnout i jiné rovnocenné řešení</t>
  </si>
  <si>
    <t>149958110</t>
  </si>
  <si>
    <t>9998-254</t>
  </si>
  <si>
    <t xml:space="preserve"> Montáž desek přístrojových typových</t>
  </si>
  <si>
    <t>9998-255</t>
  </si>
  <si>
    <t>úprava krycího plechu přístrojů, připojení přístroje na stávající přípojnice, úprava pro nový vývod</t>
  </si>
  <si>
    <t>D3</t>
  </si>
  <si>
    <t>Elektromontáže</t>
  </si>
  <si>
    <t>1063-64410</t>
  </si>
  <si>
    <t>Svítidla</t>
  </si>
  <si>
    <t>1063-71334</t>
  </si>
  <si>
    <t>LED 595 x 595 x 90 mm, IP66, 53W, 4647,0 lm, svítidlo předurčeno do čistých prostor i té nejvyšší kategorie (operačních sálů, JIP, výroba léků), základní těleso svítidla je vyrobeno z ocelového plechu tl. 0,5 mm a opatřeno bílou práškovou barvou odolnou v</t>
  </si>
  <si>
    <t>LED 595 x 595 x 90 mm, IP66, 53W, 4647,0 lm, svítidlo předurčeno do čistých prostor i té nejvyšší kategorie (operačních sálů, JIP, výroba léků), základní těleso svítidla je vyrobeno z ocelového plechu tl. 0,5 mm a opatřeno bílou práškovou barvou odolnou vůči desinfekčním a čisticím prostředkům. Svítidla lze vkládat do klasického kazetového podhledu M600. Pro otevření svítidla je nutno použít přísavku (objednává se zvlášť)! Optický kryt z tvrzeného bezpečnostního skla s mikroprismatickým difuzorem pro omezení oslnění je ke svítidlu připevněn pomocí velice kvalitních neodymových permanentních magnetů. Tento kryt je ke svítidlu dále fixován pomocí bezpečnostních ocelových lanek.</t>
  </si>
  <si>
    <t>1184-450</t>
  </si>
  <si>
    <t>Doplňky</t>
  </si>
  <si>
    <t>1184-451</t>
  </si>
  <si>
    <t>přísavka na otevírání svítidel</t>
  </si>
  <si>
    <t>1184-439</t>
  </si>
  <si>
    <t>RECYKLACE</t>
  </si>
  <si>
    <t>1184-445</t>
  </si>
  <si>
    <t>příspěvek na recyklaci svítidla</t>
  </si>
  <si>
    <t>112--4000</t>
  </si>
  <si>
    <t>Trubky, lišty, žlaby, krabice</t>
  </si>
  <si>
    <t>1123-7325</t>
  </si>
  <si>
    <t>KP 68_KA KRABICE PŘÍSTROJOVÁ- zadavatel umožňuje nabídnout i jiné rovnocenné řešení</t>
  </si>
  <si>
    <t>1045771371</t>
  </si>
  <si>
    <t>1123-4</t>
  </si>
  <si>
    <t>KU 68-1903_KA KRABICE ODBOČNÁ - zadavatel umožňuje nabídnout i jiné rovnocenné řešení</t>
  </si>
  <si>
    <t>932117801</t>
  </si>
  <si>
    <t>1123-7791</t>
  </si>
  <si>
    <t>LV 18X13_FA LIŠTA VKLÁDACÍ - zadavatel umožňuje nabídnout i jiné rovnocenné řešení</t>
  </si>
  <si>
    <t>-697368887</t>
  </si>
  <si>
    <t>1123-8761</t>
  </si>
  <si>
    <t>LV 24X22_P2 LIŠTA VKLÁDACÍ - zadavatel umožňuje nabídnout i jiné rovnocenné řešení</t>
  </si>
  <si>
    <t>-560681604</t>
  </si>
  <si>
    <t>1123-10166</t>
  </si>
  <si>
    <t>DZI 60X60_BEZN ŽLAB DRÁT.S INT.SPOJKOU - zadavatel umožňuje nabídnout i jiné rovnocenné řešení</t>
  </si>
  <si>
    <t>-444344452</t>
  </si>
  <si>
    <t>1123-6946</t>
  </si>
  <si>
    <t>DZZ/B_F ZÁVĚS - zadavatel umožňuje nabídnout i jiné rovnocenné řešení</t>
  </si>
  <si>
    <t>834294463</t>
  </si>
  <si>
    <t>9999-197</t>
  </si>
  <si>
    <t>OCEL KRUHOVÁ</t>
  </si>
  <si>
    <t>9999-199</t>
  </si>
  <si>
    <t>Závitová tyč D 8mm, montáž do hmoždinky do stropu a do držáku</t>
  </si>
  <si>
    <t>1265-18</t>
  </si>
  <si>
    <t xml:space="preserve"> SVORKOVNICE KRABICOVÁ</t>
  </si>
  <si>
    <t>1265-19</t>
  </si>
  <si>
    <t>2273-204 4x0,5-2,5mm2 - zadavatel umožňuje nabídnout i jiné rovnocenné řešení</t>
  </si>
  <si>
    <t>1002-4400</t>
  </si>
  <si>
    <t>Přístroje vypínačů</t>
  </si>
  <si>
    <t>1002-4450</t>
  </si>
  <si>
    <t>Přístroj přepínače sériového (bezšroubové svorky); řazení 5 (do hořl. podkladů B až E)</t>
  </si>
  <si>
    <t>1002-5156</t>
  </si>
  <si>
    <t>KRYT SPÍNAČE</t>
  </si>
  <si>
    <t>1002-15</t>
  </si>
  <si>
    <t>Kryt spínače kolébkového, dělený; b. bílá (do hořl. podkladů B až E - při použití bezšroubových přístrojů)</t>
  </si>
  <si>
    <t>1002-5159</t>
  </si>
  <si>
    <t>RÁMEČEK</t>
  </si>
  <si>
    <t>1002-24</t>
  </si>
  <si>
    <t>Rámeček pro elektroinstalační přístroje, jednonásobný; b. bílá (do hořl. podkladů B až E - při použití bezšroubových přístrojů)</t>
  </si>
  <si>
    <t>1124-1</t>
  </si>
  <si>
    <t xml:space="preserve"> VODIČ JEDNOŽILOVÝ, IZOLACE PVC</t>
  </si>
  <si>
    <t>7004-8006</t>
  </si>
  <si>
    <t>H07V-U 4 mm2 , pod omítkou - zadavatel umožňuje nabídnout i jiné rovnocenné řešení</t>
  </si>
  <si>
    <t>143503222</t>
  </si>
  <si>
    <t>7004-8007</t>
  </si>
  <si>
    <t>H07V-U 6 mm2 , pod omítkou - zadavatel umožňuje nabídnout i jiné rovnocenné řešení</t>
  </si>
  <si>
    <t>-535521919</t>
  </si>
  <si>
    <t>7004-8019</t>
  </si>
  <si>
    <t xml:space="preserve"> VODIČ JEDNOŽILOVÝ OHEBNÝ (CYA)</t>
  </si>
  <si>
    <t>7004-8030</t>
  </si>
  <si>
    <t>H07V-K 50 mm2 , pevně - zadavatel umožňuje nabídnout i jiné rovnocenné řešení</t>
  </si>
  <si>
    <t>-430162596</t>
  </si>
  <si>
    <t>7004-8053</t>
  </si>
  <si>
    <t>KABEL SILOVÝ,IZOLACE PVC BEZ VODIČE PE</t>
  </si>
  <si>
    <t>7004-8056</t>
  </si>
  <si>
    <t>CYKY-O 3x1.5 mm2 , pod omítkou</t>
  </si>
  <si>
    <t>7004-8067</t>
  </si>
  <si>
    <t xml:space="preserve"> KABEL SILOVÝ,IZOLACE PVC S VODIČEM PE</t>
  </si>
  <si>
    <t>7004-8068</t>
  </si>
  <si>
    <t>CYKY-J 3x1.5 mm2 , pod omítkou</t>
  </si>
  <si>
    <t>7004-8069</t>
  </si>
  <si>
    <t>CYKY-J 3x2.5 mm2 , pod omítkou</t>
  </si>
  <si>
    <t>7004-8070</t>
  </si>
  <si>
    <t>CYKY-J 3x4 mm2 , pod omítkou</t>
  </si>
  <si>
    <t>7004-8115</t>
  </si>
  <si>
    <t xml:space="preserve"> KABEL SILOVÝ,IZOLACE PVC</t>
  </si>
  <si>
    <t>7004-8362</t>
  </si>
  <si>
    <t>CYKY-J 5x50 mm2 , volně</t>
  </si>
  <si>
    <t>9999-1509</t>
  </si>
  <si>
    <t>Montáž kazetových podhledů</t>
  </si>
  <si>
    <t>9999-1510</t>
  </si>
  <si>
    <t>Demontáž a opětovná montáž stávajících kazetových podhledů - Kazetový minerální podhled M600x600</t>
  </si>
  <si>
    <t>9999-1280</t>
  </si>
  <si>
    <t xml:space="preserve"> HODINOVE ZUCTOVACI SAZBY</t>
  </si>
  <si>
    <t>9999-1291</t>
  </si>
  <si>
    <t>Napojení na stávající rozvody, úprava stávajícího rozvaděče, montáže pro ostatní specializace - VZT</t>
  </si>
  <si>
    <t>hod</t>
  </si>
  <si>
    <t>-857040436</t>
  </si>
  <si>
    <t>1197-6</t>
  </si>
  <si>
    <t>EI 60 Těsnící zátka PROMASTOP - P 60 mm - zadavatel umožňuje nabídnout i jiné rovnocenné řešení</t>
  </si>
  <si>
    <t>1256103944</t>
  </si>
  <si>
    <t>9999-1296</t>
  </si>
  <si>
    <t xml:space="preserve"> PROVEDENI REVIZNICH ZKOUSEK</t>
  </si>
  <si>
    <t>9999-1297</t>
  </si>
  <si>
    <t xml:space="preserve"> DLE CSN 331500</t>
  </si>
  <si>
    <t>9999-1298</t>
  </si>
  <si>
    <t>Výchozí revize včetně vypracování revizní zprávy</t>
  </si>
  <si>
    <t>D4</t>
  </si>
  <si>
    <t>Demontáže</t>
  </si>
  <si>
    <t>9998-5024</t>
  </si>
  <si>
    <t xml:space="preserve"> Montáž svítidel zářivkových se zapojením vodičů bytových nebo do spol.místností stropních přisazený</t>
  </si>
  <si>
    <t>9998-5030</t>
  </si>
  <si>
    <t>4 zdroje s krytem</t>
  </si>
  <si>
    <t>9998-8416</t>
  </si>
  <si>
    <t xml:space="preserve"> Montáž kabelů hliníkových bez ukončení uložených pod omítkou stěn AYKYL, AYKYLS, 750 V</t>
  </si>
  <si>
    <t>9998-8419</t>
  </si>
  <si>
    <t>3 x 2,5 mm2</t>
  </si>
  <si>
    <t>9998-4028</t>
  </si>
  <si>
    <t>Montáž spínačů jedno nebo dvoupólových polozapuštěných nebo zapuštěných se  zapojením vodičů vypínač</t>
  </si>
  <si>
    <t>9998-4034</t>
  </si>
  <si>
    <t>2-dvoupólových</t>
  </si>
  <si>
    <t>9998-6865</t>
  </si>
  <si>
    <t>Montáž kabelů měděných bez ukončení  uložených pevně CYKY, NYM, NYY, YSLY, 1 kV</t>
  </si>
  <si>
    <t>9998-6879</t>
  </si>
  <si>
    <t>3 x 120+50 mm2</t>
  </si>
  <si>
    <t>2021-030-d - Data</t>
  </si>
  <si>
    <t>D0 - Strukturovaná kabeláž</t>
  </si>
  <si>
    <t>D1 - Úložný materiál,krabice a příslušenství</t>
  </si>
  <si>
    <t>D2 - Stavební práce při elektromontážích - 846-9</t>
  </si>
  <si>
    <t>D3 - Montáže dle ceníku M741</t>
  </si>
  <si>
    <t>D4 - Protipožární konstrukce</t>
  </si>
  <si>
    <t>D5 - Komunikační zařízení</t>
  </si>
  <si>
    <t>D0</t>
  </si>
  <si>
    <t>Strukturovaná kabeláž</t>
  </si>
  <si>
    <t>Pol15</t>
  </si>
  <si>
    <t>Tango kryt datové zásuvky, bílý - zadavatel umožňuje nabídnout i jiné rovnocenné řešení</t>
  </si>
  <si>
    <t>1673390161</t>
  </si>
  <si>
    <t>Pol16</t>
  </si>
  <si>
    <t>Tango maska nosná pro 2xRJ45 černá - zadavatel umožňuje nabídnout i jiné rovnocenné řešení</t>
  </si>
  <si>
    <t>1534170642</t>
  </si>
  <si>
    <t>Pol17</t>
  </si>
  <si>
    <t>Tango rámeček dvojnásobný bílý - zadavatel umožňuje nabídnout i jiné rovnocenné řešení</t>
  </si>
  <si>
    <t>997620102</t>
  </si>
  <si>
    <t>Pol18</t>
  </si>
  <si>
    <t>krabice uni</t>
  </si>
  <si>
    <t>Pol19</t>
  </si>
  <si>
    <t>datový kabel S/FTP Cat. 6A 4x2xAWG27 - zadavatel umožňuje nabídnout i jiné rovnocenné řešení</t>
  </si>
  <si>
    <t>metr</t>
  </si>
  <si>
    <t>865070708</t>
  </si>
  <si>
    <t>Instalační kabel KELine Giga 4x2xAWG23 Cat.6 U/UTP LSOH - zadavatel umožňuje nabídnout i jiné rovnocenné řešení</t>
  </si>
  <si>
    <t>Úložný materiál,krabice a příslušenství</t>
  </si>
  <si>
    <t>Pol21</t>
  </si>
  <si>
    <t>ZLAB KABELOVY LHD 40X20 3M - zadavatel umožňuje nabídnout i jiné rovnocenné řešení</t>
  </si>
  <si>
    <t>-1996933050</t>
  </si>
  <si>
    <t>Pol22</t>
  </si>
  <si>
    <t>TRUBKA MONOFLEX 320N 1429/1 - zadavatel umožňuje nabídnout i jiné rovnocenné řešení</t>
  </si>
  <si>
    <t>1483031081</t>
  </si>
  <si>
    <t>Pol23</t>
  </si>
  <si>
    <t>PRICHYTKA TRUBKY PVC RAL7012</t>
  </si>
  <si>
    <t>KS</t>
  </si>
  <si>
    <t>D2</t>
  </si>
  <si>
    <t>Stavební práce při elektromontážích - 846-9</t>
  </si>
  <si>
    <t>Pol24</t>
  </si>
  <si>
    <t>Osazení hmoždinek stěn cihel d.8 mm</t>
  </si>
  <si>
    <t>Pol25</t>
  </si>
  <si>
    <t>Sekání rýh zdi cih hl.3 cm š.3 cm</t>
  </si>
  <si>
    <t>Pol26</t>
  </si>
  <si>
    <t>Sekání kapes zdi leh.krabic 10x10x8</t>
  </si>
  <si>
    <t>Pol27</t>
  </si>
  <si>
    <t>Zhotovení prostupu pr. 150mm</t>
  </si>
  <si>
    <t>Pol28</t>
  </si>
  <si>
    <t>Bourání otv zdi žb 0,09m2, tl.45cm</t>
  </si>
  <si>
    <t>Pol29</t>
  </si>
  <si>
    <t>Rozebrání a opětovné sestavení kazetového stropního podhledu</t>
  </si>
  <si>
    <t>Montáže dle ceníku M741</t>
  </si>
  <si>
    <t>Pol30</t>
  </si>
  <si>
    <t>mtz prepaz ohnivz ze hmot silikatov</t>
  </si>
  <si>
    <t>Protipožární konstrukce</t>
  </si>
  <si>
    <t>Pol31</t>
  </si>
  <si>
    <t>HILTI tmel CP673 vč. Orsil T15 - zadavatel umožňuje nabídnout i jiné rovnocenné řešení</t>
  </si>
  <si>
    <t>1846884619</t>
  </si>
  <si>
    <t>D5</t>
  </si>
  <si>
    <t>Komunikační zařízení</t>
  </si>
  <si>
    <t>Pol 32</t>
  </si>
  <si>
    <t>Intercom pro přepážky typu Dexon - základna + extrní jednotka, Každá tato část bude vybavena reproduktorem a mikrofonem, zařízení bude předloženo investorovi k odsouhlasení - zadavatel umožňuje nabídnout i jiné rovnocenné řešení</t>
  </si>
  <si>
    <t>1089787621</t>
  </si>
  <si>
    <t>Pol 33</t>
  </si>
  <si>
    <t>Instalace zařízení intercomu</t>
  </si>
  <si>
    <t>2021-030-e - VZT</t>
  </si>
  <si>
    <t>D1 - KLIMATIZAČNÍ JEDNOTKA</t>
  </si>
  <si>
    <t>D2 - VNITŘNÍ NÁSTĚNNÁ JEDNOTKA</t>
  </si>
  <si>
    <t>D3 - chladící výkon 8kW</t>
  </si>
  <si>
    <t>D4 - VENKOVNÍ JEDNOTKA</t>
  </si>
  <si>
    <t>D5 - příkon 2,5kW/230V, jištění 25A</t>
  </si>
  <si>
    <t>D6 - PŘÍSLUŠENSTVÍ</t>
  </si>
  <si>
    <t xml:space="preserve">D7 - VÍŘIVÁ VYÚSŤ S DESKOU 600X600 </t>
  </si>
  <si>
    <t>D8 - 325 M3/HOD</t>
  </si>
  <si>
    <t xml:space="preserve">D9 - OHEBNÁ HLINÍKOVÁ HADICEPRO NÍZKOTLAKOU KLIMATIZACI </t>
  </si>
  <si>
    <t>D10 - KRUHOVÉ POTRUBÍ SKUPINY I. MATERIÁL POZINKOVANÝ PLECH NÁSTAVEC NA POTRUBÍ KRUHOVÝ</t>
  </si>
  <si>
    <t>D11 - DEMONTÁŽ STÁVAJÍCÍ VYÚSTKY</t>
  </si>
  <si>
    <t>D12 - ZASLEPENÍ ČTYŘHRANNÉ TROUBY SKUPINY I. Z POZINKOVANÉHO PLECHU</t>
  </si>
  <si>
    <t>D13 - VYÚSTKA PRO ODVOD VZDUCHU HLINÍKOVÁ  JEDNOŘADÁ S REGULACÍ R1 PRO 325 m3/h</t>
  </si>
  <si>
    <t>KLIMATIZAČNÍ JEDNOTKA</t>
  </si>
  <si>
    <t>VNITŘNÍ NÁSTĚNNÁ JEDNOTKA</t>
  </si>
  <si>
    <t>chladící výkon 8kW</t>
  </si>
  <si>
    <t>Pol2</t>
  </si>
  <si>
    <t>KLIM JEDNOTKA</t>
  </si>
  <si>
    <t>VENKOVNÍ JEDNOTKA</t>
  </si>
  <si>
    <t>příkon 2,5kW/230V, jištění 25A</t>
  </si>
  <si>
    <t>Pol2.1</t>
  </si>
  <si>
    <t>D6</t>
  </si>
  <si>
    <t>PŘÍSLUŠENSTVÍ</t>
  </si>
  <si>
    <t>Pol3</t>
  </si>
  <si>
    <t>CU POTRUBÍ DN 15,9/9,5mm, včetně izolace</t>
  </si>
  <si>
    <t>Pol4</t>
  </si>
  <si>
    <t>Komunikační a napájecí kabel k interní jednotce</t>
  </si>
  <si>
    <t>Pol5</t>
  </si>
  <si>
    <t>Čerpadlo kondenzátu</t>
  </si>
  <si>
    <t>Pol6</t>
  </si>
  <si>
    <t>Odvod kondenzátu hadice DN16</t>
  </si>
  <si>
    <t>Pol7</t>
  </si>
  <si>
    <t>Doplnění chladiva R32</t>
  </si>
  <si>
    <t>D7</t>
  </si>
  <si>
    <t xml:space="preserve">VÍŘIVÁ VYÚSŤ S DESKOU 600X600 </t>
  </si>
  <si>
    <t>D8</t>
  </si>
  <si>
    <t>325 M3/HOD</t>
  </si>
  <si>
    <t>Pol8</t>
  </si>
  <si>
    <t>VODOROVNÉ PŘIPOJENÍ, REG. KLAPKA</t>
  </si>
  <si>
    <t>D9</t>
  </si>
  <si>
    <t xml:space="preserve">OHEBNÁ HLINÍKOVÁ HADICEPRO NÍZKOTLAKOU KLIMATIZACI </t>
  </si>
  <si>
    <t>Pol9</t>
  </si>
  <si>
    <t>DN 203 Al profi hadice</t>
  </si>
  <si>
    <t>bm</t>
  </si>
  <si>
    <t>D10</t>
  </si>
  <si>
    <t>KRUHOVÉ POTRUBÍ SKUPINY I. MATERIÁL POZINKOVANÝ PLECH NÁSTAVEC NA POTRUBÍ KRUHOVÝ</t>
  </si>
  <si>
    <t>Pol10</t>
  </si>
  <si>
    <t>do průměru 200 10% tvarovek</t>
  </si>
  <si>
    <t>Pol11</t>
  </si>
  <si>
    <t>do průměru 250 100% tvarovek</t>
  </si>
  <si>
    <t>D11</t>
  </si>
  <si>
    <t>DEMONTÁŽ STÁVAJÍCÍ VYÚSTKY</t>
  </si>
  <si>
    <t>Pol12</t>
  </si>
  <si>
    <t>560X200</t>
  </si>
  <si>
    <t>D12</t>
  </si>
  <si>
    <t>ZASLEPENÍ ČTYŘHRANNÉ TROUBY SKUPINY I. Z POZINKOVANÉHO PLECHU</t>
  </si>
  <si>
    <t>Pol13</t>
  </si>
  <si>
    <t>do obvodu 1500</t>
  </si>
  <si>
    <t>D13</t>
  </si>
  <si>
    <t>VYÚSTKA PRO ODVOD VZDUCHU HLINÍKOVÁ  JEDNOŘADÁ S REGULACÍ R1 PRO 325 m3/h</t>
  </si>
  <si>
    <t>Pol14</t>
  </si>
  <si>
    <t>400X200</t>
  </si>
  <si>
    <t>2021/030/f - VRN</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</si>
  <si>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</si>
  <si>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</si>
  <si>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</si>
  <si>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</si>
  <si>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</si>
  <si>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</si>
  <si>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Vedlejší rozpočtové náklady</t>
  </si>
  <si>
    <t>VRN1</t>
  </si>
  <si>
    <t>Průzkumné, geodetické a projektové práce</t>
  </si>
  <si>
    <t>013254000</t>
  </si>
  <si>
    <t>Dokumentace skutečného provedení stavby</t>
  </si>
  <si>
    <t>1024</t>
  </si>
  <si>
    <t>-193662668</t>
  </si>
  <si>
    <t>https://podminky.urs.cz/item/CS_URS_2023_01/013254000</t>
  </si>
  <si>
    <t>013294000</t>
  </si>
  <si>
    <t>Ostatní dokumentace – úprava projektové dokumentace s ohledem na vybrané zařízení</t>
  </si>
  <si>
    <t>-326053612</t>
  </si>
  <si>
    <t>Ostatní dokumentace</t>
  </si>
  <si>
    <t>https://podminky.urs.cz/item/CS_URS_2023_01/013294000</t>
  </si>
  <si>
    <t>VRN3</t>
  </si>
  <si>
    <t>Zařízení staveniště</t>
  </si>
  <si>
    <t>030001000</t>
  </si>
  <si>
    <t>-1473680235</t>
  </si>
  <si>
    <t>https://podminky.urs.cz/item/CS_URS_2023_01/030001000</t>
  </si>
  <si>
    <t>VRN4</t>
  </si>
  <si>
    <t>Inženýrská činnost</t>
  </si>
  <si>
    <t>043203001</t>
  </si>
  <si>
    <t>Měření hluku</t>
  </si>
  <si>
    <t>-745731835</t>
  </si>
  <si>
    <t>Měření celkem</t>
  </si>
  <si>
    <t>https://podminky.urs.cz/item/CS_URS_2023_01/043203001</t>
  </si>
  <si>
    <t>VRN6</t>
  </si>
  <si>
    <t>Územní vlivy</t>
  </si>
  <si>
    <t>060001000</t>
  </si>
  <si>
    <t>-1928053944</t>
  </si>
  <si>
    <t>https://podminky.urs.cz/item/CS_URS_2023_01/060001000</t>
  </si>
  <si>
    <t>VRN7</t>
  </si>
  <si>
    <t>Provozní vlivy</t>
  </si>
  <si>
    <t>070001000</t>
  </si>
  <si>
    <t>528671137</t>
  </si>
  <si>
    <t>https://podminky.urs.cz/item/CS_URS_2023_01/070001000</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</si>
  <si>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t>
  </si>
  <si>
    <t>„Pokud je v zadávací dokumentaci, PD nebo v soupisu prací použit nějaký přímý či nepřímý odkaz na dodavatele nebo výrobky, nebo na patenty na vynálezy, užitné vzory, průmyslové vzory, ochranné známky nebo označení původu, zadavatel tímto výslovně umožňuje pro plnění této veřejné zakázky použít i jiné rovnocenné řešení.“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</si>
</sst>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theme="0"/>
        <bgColor indexed="64"/>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2" fillId="0" borderId="0" applyNumberFormat="0" applyFill="0" applyBorder="0" applyAlignment="0" applyProtection="0"/>
  </cellStyleXfs>
  <cellXfs count="31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horizontal="left" vertical="center"/>
    </xf>
    <xf numFmtId="0" fontId="38" fillId="0" borderId="0" xfId="1"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9" fillId="0" borderId="0" xfId="0" applyFont="1" applyAlignment="1" applyProtection="1">
      <alignment vertical="center" wrapText="1"/>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40" fillId="0" borderId="22" xfId="0" applyFont="1" applyBorder="1" applyAlignment="1" applyProtection="1">
      <alignment horizontal="center" vertical="center"/>
    </xf>
    <xf numFmtId="49" fontId="40" fillId="0" borderId="22" xfId="0" applyNumberFormat="1" applyFont="1" applyBorder="1" applyAlignment="1" applyProtection="1">
      <alignment horizontal="left" vertical="center" wrapText="1"/>
    </xf>
    <xf numFmtId="0" fontId="40" fillId="0" borderId="22" xfId="0" applyFont="1" applyBorder="1" applyAlignment="1" applyProtection="1">
      <alignment horizontal="left" vertical="center" wrapText="1"/>
    </xf>
    <xf numFmtId="0" fontId="40" fillId="0" borderId="22" xfId="0" applyFont="1" applyBorder="1" applyAlignment="1" applyProtection="1">
      <alignment horizontal="center" vertical="center" wrapText="1"/>
    </xf>
    <xf numFmtId="167" fontId="40" fillId="0" borderId="22" xfId="0" applyNumberFormat="1" applyFont="1" applyBorder="1" applyAlignment="1" applyProtection="1">
      <alignment vertical="center"/>
    </xf>
    <xf numFmtId="4" fontId="40" fillId="2" borderId="22" xfId="0" applyNumberFormat="1" applyFont="1" applyFill="1" applyBorder="1" applyAlignment="1" applyProtection="1">
      <alignment vertical="center"/>
      <protection locked="0"/>
    </xf>
    <xf numFmtId="4" fontId="40" fillId="0" borderId="22" xfId="0" applyNumberFormat="1" applyFont="1" applyBorder="1" applyAlignment="1" applyProtection="1">
      <alignment vertical="center"/>
    </xf>
    <xf numFmtId="0" fontId="41" fillId="0" borderId="3" xfId="0" applyFont="1" applyBorder="1" applyAlignment="1">
      <alignment vertical="center"/>
    </xf>
    <xf numFmtId="0" fontId="40" fillId="2" borderId="14"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23" fillId="4" borderId="7" xfId="0" applyFont="1" applyFill="1" applyBorder="1" applyAlignment="1" applyProtection="1">
      <alignment horizontal="righ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28" fillId="0" borderId="0" xfId="0" applyFont="1" applyAlignment="1" applyProtection="1">
      <alignment horizontal="left" vertical="center" wrapText="1"/>
    </xf>
    <xf numFmtId="4" fontId="29" fillId="0" borderId="0" xfId="0" applyNumberFormat="1" applyFont="1" applyAlignment="1" applyProtection="1">
      <alignment vertical="center"/>
    </xf>
    <xf numFmtId="0" fontId="29"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4" fontId="18"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2" fillId="5" borderId="0" xfId="0" applyFont="1" applyFill="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podminky.urs.cz/item/CS_URS_2021_02/974042555" TargetMode="External"/><Relationship Id="rId13" Type="http://schemas.openxmlformats.org/officeDocument/2006/relationships/hyperlink" Target="https://podminky.urs.cz/item/CS_URS_2021_02/997013509" TargetMode="External"/><Relationship Id="rId18" Type="http://schemas.openxmlformats.org/officeDocument/2006/relationships/hyperlink" Target="https://podminky.urs.cz/item/CS_URS_2021_02/763431802" TargetMode="External"/><Relationship Id="rId3" Type="http://schemas.openxmlformats.org/officeDocument/2006/relationships/hyperlink" Target="https://podminky.urs.cz/item/CS_URS_2021_02/968072355" TargetMode="External"/><Relationship Id="rId21" Type="http://schemas.openxmlformats.org/officeDocument/2006/relationships/hyperlink" Target="https://podminky.urs.cz/item/CS_URS_2021_02/776410811" TargetMode="External"/><Relationship Id="rId7" Type="http://schemas.openxmlformats.org/officeDocument/2006/relationships/hyperlink" Target="https://podminky.urs.cz/item/CS_URS_2021_02/974031142" TargetMode="External"/><Relationship Id="rId12" Type="http://schemas.openxmlformats.org/officeDocument/2006/relationships/hyperlink" Target="https://podminky.urs.cz/item/CS_URS_2021_02/997013501" TargetMode="External"/><Relationship Id="rId17" Type="http://schemas.openxmlformats.org/officeDocument/2006/relationships/hyperlink" Target="https://podminky.urs.cz/item/CS_URS_2021_02/763131821" TargetMode="External"/><Relationship Id="rId2" Type="http://schemas.openxmlformats.org/officeDocument/2006/relationships/hyperlink" Target="https://podminky.urs.cz/item/CS_URS_2021_02/965042131" TargetMode="External"/><Relationship Id="rId16" Type="http://schemas.openxmlformats.org/officeDocument/2006/relationships/hyperlink" Target="https://podminky.urs.cz/item/CS_URS_2021_02/725820802" TargetMode="External"/><Relationship Id="rId20" Type="http://schemas.openxmlformats.org/officeDocument/2006/relationships/hyperlink" Target="https://podminky.urs.cz/item/CS_URS_2021_02/776201812" TargetMode="External"/><Relationship Id="rId1" Type="http://schemas.openxmlformats.org/officeDocument/2006/relationships/hyperlink" Target="https://podminky.urs.cz/item/CS_URS_2021_02/965042121" TargetMode="External"/><Relationship Id="rId6" Type="http://schemas.openxmlformats.org/officeDocument/2006/relationships/hyperlink" Target="https://podminky.urs.cz/item/CS_URS_2021_02/974031132" TargetMode="External"/><Relationship Id="rId11" Type="http://schemas.openxmlformats.org/officeDocument/2006/relationships/hyperlink" Target="https://podminky.urs.cz/item/CS_URS_2021_02/997013153" TargetMode="External"/><Relationship Id="rId5" Type="http://schemas.openxmlformats.org/officeDocument/2006/relationships/hyperlink" Target="https://podminky.urs.cz/item/CS_URS_2021_02/971033531" TargetMode="External"/><Relationship Id="rId15" Type="http://schemas.openxmlformats.org/officeDocument/2006/relationships/hyperlink" Target="https://podminky.urs.cz/item/CS_URS_2021_02/725210821" TargetMode="External"/><Relationship Id="rId23" Type="http://schemas.openxmlformats.org/officeDocument/2006/relationships/drawing" Target="../drawings/drawing2.xml"/><Relationship Id="rId10" Type="http://schemas.openxmlformats.org/officeDocument/2006/relationships/hyperlink" Target="https://podminky.urs.cz/item/CS_URS_2021_02/974042559" TargetMode="External"/><Relationship Id="rId19" Type="http://schemas.openxmlformats.org/officeDocument/2006/relationships/hyperlink" Target="https://podminky.urs.cz/item/CS_URS_2021_02/767691822" TargetMode="External"/><Relationship Id="rId4" Type="http://schemas.openxmlformats.org/officeDocument/2006/relationships/hyperlink" Target="https://podminky.urs.cz/item/CS_URS_2021_02/968072456" TargetMode="External"/><Relationship Id="rId9" Type="http://schemas.openxmlformats.org/officeDocument/2006/relationships/hyperlink" Target="https://podminky.urs.cz/item/CS_URS_2021_02/974042557" TargetMode="External"/><Relationship Id="rId14" Type="http://schemas.openxmlformats.org/officeDocument/2006/relationships/hyperlink" Target="https://podminky.urs.cz/item/CS_URS_2021_02/997013631" TargetMode="External"/><Relationship Id="rId22" Type="http://schemas.openxmlformats.org/officeDocument/2006/relationships/hyperlink" Target="https://podminky.urs.cz/item/CS_URS_2021_02/781473810"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s://podminky.urs.cz/item/CS_URS_2021_02/742110401" TargetMode="External"/><Relationship Id="rId21" Type="http://schemas.openxmlformats.org/officeDocument/2006/relationships/hyperlink" Target="https://podminky.urs.cz/item/CS_URS_2021_02/721173723" TargetMode="External"/><Relationship Id="rId42" Type="http://schemas.openxmlformats.org/officeDocument/2006/relationships/hyperlink" Target="https://podminky.urs.cz/item/CS_URS_2021_02/766661849" TargetMode="External"/><Relationship Id="rId47" Type="http://schemas.openxmlformats.org/officeDocument/2006/relationships/hyperlink" Target="https://podminky.urs.cz/item/CS_URS_2021_02/776111311" TargetMode="External"/><Relationship Id="rId63" Type="http://schemas.openxmlformats.org/officeDocument/2006/relationships/hyperlink" Target="https://podminky.urs.cz/item/CS_URS_2021_02/783301303" TargetMode="External"/><Relationship Id="rId68" Type="http://schemas.openxmlformats.org/officeDocument/2006/relationships/hyperlink" Target="https://podminky.urs.cz/item/CS_URS_2021_02/783343101" TargetMode="External"/><Relationship Id="rId2" Type="http://schemas.openxmlformats.org/officeDocument/2006/relationships/hyperlink" Target="https://podminky.urs.cz/item/CS_URS_2021_02/612135101" TargetMode="External"/><Relationship Id="rId16" Type="http://schemas.openxmlformats.org/officeDocument/2006/relationships/hyperlink" Target="https://podminky.urs.cz/item/CS_URS_2021_02/997013153" TargetMode="External"/><Relationship Id="rId29" Type="http://schemas.openxmlformats.org/officeDocument/2006/relationships/hyperlink" Target="https://podminky.urs.cz/item/CS_URS_2021_02/762431825" TargetMode="External"/><Relationship Id="rId11" Type="http://schemas.openxmlformats.org/officeDocument/2006/relationships/hyperlink" Target="https://podminky.urs.cz/item/CS_URS_2021_02/952901111" TargetMode="External"/><Relationship Id="rId24" Type="http://schemas.openxmlformats.org/officeDocument/2006/relationships/hyperlink" Target="https://podminky.urs.cz/item/CS_URS_2021_02/725211603" TargetMode="External"/><Relationship Id="rId32" Type="http://schemas.openxmlformats.org/officeDocument/2006/relationships/hyperlink" Target="https://podminky.urs.cz/item/CS_URS_2021_02/998762102" TargetMode="External"/><Relationship Id="rId37" Type="http://schemas.openxmlformats.org/officeDocument/2006/relationships/hyperlink" Target="https://podminky.urs.cz/item/CS_URS_2021_02/763131721" TargetMode="External"/><Relationship Id="rId40" Type="http://schemas.openxmlformats.org/officeDocument/2006/relationships/hyperlink" Target="https://podminky.urs.cz/item/CS_URS_2021_02/998763302" TargetMode="External"/><Relationship Id="rId45" Type="http://schemas.openxmlformats.org/officeDocument/2006/relationships/hyperlink" Target="https://podminky.urs.cz/item/CS_URS_2021_02/998767102" TargetMode="External"/><Relationship Id="rId53" Type="http://schemas.openxmlformats.org/officeDocument/2006/relationships/hyperlink" Target="https://podminky.urs.cz/item/CS_URS_2021_02/998776102" TargetMode="External"/><Relationship Id="rId58" Type="http://schemas.openxmlformats.org/officeDocument/2006/relationships/hyperlink" Target="https://podminky.urs.cz/item/CS_URS_2021_02/781494511" TargetMode="External"/><Relationship Id="rId66" Type="http://schemas.openxmlformats.org/officeDocument/2006/relationships/hyperlink" Target="https://podminky.urs.cz/item/CS_URS_2021_02/783324201" TargetMode="External"/><Relationship Id="rId5" Type="http://schemas.openxmlformats.org/officeDocument/2006/relationships/hyperlink" Target="https://podminky.urs.cz/item/CS_URS_2021_02/631311115" TargetMode="External"/><Relationship Id="rId61" Type="http://schemas.openxmlformats.org/officeDocument/2006/relationships/hyperlink" Target="https://podminky.urs.cz/item/CS_URS_2021_02/781495142" TargetMode="External"/><Relationship Id="rId19" Type="http://schemas.openxmlformats.org/officeDocument/2006/relationships/hyperlink" Target="https://podminky.urs.cz/item/CS_URS_2021_02/997013631" TargetMode="External"/><Relationship Id="rId14" Type="http://schemas.openxmlformats.org/officeDocument/2006/relationships/hyperlink" Target="https://podminky.urs.cz/item/CS_URS_2021_02/953961213" TargetMode="External"/><Relationship Id="rId22" Type="http://schemas.openxmlformats.org/officeDocument/2006/relationships/hyperlink" Target="https://podminky.urs.cz/item/CS_URS_2021_01/998721102" TargetMode="External"/><Relationship Id="rId27" Type="http://schemas.openxmlformats.org/officeDocument/2006/relationships/hyperlink" Target="https://podminky.urs.cz/item/CS_URS_2021_02/998742102" TargetMode="External"/><Relationship Id="rId30" Type="http://schemas.openxmlformats.org/officeDocument/2006/relationships/hyperlink" Target="https://podminky.urs.cz/item/CS_URS_2021_02/762511222" TargetMode="External"/><Relationship Id="rId35" Type="http://schemas.openxmlformats.org/officeDocument/2006/relationships/hyperlink" Target="https://podminky.urs.cz/item/CS_URS_2021_02/763111811" TargetMode="External"/><Relationship Id="rId43" Type="http://schemas.openxmlformats.org/officeDocument/2006/relationships/hyperlink" Target="https://podminky.urs.cz/item/CS_URS_2021_02/998766102" TargetMode="External"/><Relationship Id="rId48" Type="http://schemas.openxmlformats.org/officeDocument/2006/relationships/hyperlink" Target="https://podminky.urs.cz/item/CS_URS_2021_02/776121111" TargetMode="External"/><Relationship Id="rId56" Type="http://schemas.openxmlformats.org/officeDocument/2006/relationships/hyperlink" Target="https://podminky.urs.cz/item/CS_URS_2021_02/781131112" TargetMode="External"/><Relationship Id="rId64" Type="http://schemas.openxmlformats.org/officeDocument/2006/relationships/hyperlink" Target="https://podminky.urs.cz/item/CS_URS_2021_02/783301401" TargetMode="External"/><Relationship Id="rId69" Type="http://schemas.openxmlformats.org/officeDocument/2006/relationships/hyperlink" Target="https://podminky.urs.cz/item/CS_URS_2021_02/784111001" TargetMode="External"/><Relationship Id="rId8" Type="http://schemas.openxmlformats.org/officeDocument/2006/relationships/hyperlink" Target="https://podminky.urs.cz/item/CS_URS_2021_02/631319196" TargetMode="External"/><Relationship Id="rId51" Type="http://schemas.openxmlformats.org/officeDocument/2006/relationships/hyperlink" Target="https://podminky.urs.cz/item/CS_URS_2023_01/776221111" TargetMode="External"/><Relationship Id="rId72" Type="http://schemas.openxmlformats.org/officeDocument/2006/relationships/hyperlink" Target="https://podminky.urs.cz/item/CS_URS_2021_02/784221101" TargetMode="External"/><Relationship Id="rId3" Type="http://schemas.openxmlformats.org/officeDocument/2006/relationships/hyperlink" Target="https://podminky.urs.cz/item/CS_URS_2021_02/612831121" TargetMode="External"/><Relationship Id="rId12" Type="http://schemas.openxmlformats.org/officeDocument/2006/relationships/hyperlink" Target="https://podminky.urs.cz/item/CS_URS_2021_02/953942121" TargetMode="External"/><Relationship Id="rId17" Type="http://schemas.openxmlformats.org/officeDocument/2006/relationships/hyperlink" Target="https://podminky.urs.cz/item/CS_URS_2021_02/997013501" TargetMode="External"/><Relationship Id="rId25" Type="http://schemas.openxmlformats.org/officeDocument/2006/relationships/hyperlink" Target="https://podminky.urs.cz/item/CS_URS_2021_02/998725102" TargetMode="External"/><Relationship Id="rId33" Type="http://schemas.openxmlformats.org/officeDocument/2006/relationships/hyperlink" Target="https://podminky.urs.cz/item/CS_URS_2021_02/763101816" TargetMode="External"/><Relationship Id="rId38" Type="http://schemas.openxmlformats.org/officeDocument/2006/relationships/hyperlink" Target="https://podminky.urs.cz/item/CS_URS_2021_02/763131772" TargetMode="External"/><Relationship Id="rId46" Type="http://schemas.openxmlformats.org/officeDocument/2006/relationships/hyperlink" Target="https://podminky.urs.cz/item/CS_URS_2021_02/776111117" TargetMode="External"/><Relationship Id="rId59" Type="http://schemas.openxmlformats.org/officeDocument/2006/relationships/hyperlink" Target="https://podminky.urs.cz/item/CS_URS_2021_02/781495115" TargetMode="External"/><Relationship Id="rId67" Type="http://schemas.openxmlformats.org/officeDocument/2006/relationships/hyperlink" Target="https://podminky.urs.cz/item/CS_URS_2021_02/783327101" TargetMode="External"/><Relationship Id="rId20" Type="http://schemas.openxmlformats.org/officeDocument/2006/relationships/hyperlink" Target="https://podminky.urs.cz/item/CS_URS_2021_02/998011002" TargetMode="External"/><Relationship Id="rId41" Type="http://schemas.openxmlformats.org/officeDocument/2006/relationships/hyperlink" Target="https://podminky.urs.cz/item/CS_URS_2021_02/766660729" TargetMode="External"/><Relationship Id="rId54" Type="http://schemas.openxmlformats.org/officeDocument/2006/relationships/hyperlink" Target="https://podminky.urs.cz/item/CS_URS_2021_02/781111011" TargetMode="External"/><Relationship Id="rId62" Type="http://schemas.openxmlformats.org/officeDocument/2006/relationships/hyperlink" Target="https://podminky.urs.cz/item/CS_URS_2021_02/998781102" TargetMode="External"/><Relationship Id="rId70" Type="http://schemas.openxmlformats.org/officeDocument/2006/relationships/hyperlink" Target="https://podminky.urs.cz/item/CS_URS_2021_02/784181001" TargetMode="External"/><Relationship Id="rId1" Type="http://schemas.openxmlformats.org/officeDocument/2006/relationships/hyperlink" Target="https://podminky.urs.cz/item/CS_URS_2021_02/317168012" TargetMode="External"/><Relationship Id="rId6" Type="http://schemas.openxmlformats.org/officeDocument/2006/relationships/hyperlink" Target="https://podminky.urs.cz/item/CS_URS_2021_02/631311125" TargetMode="External"/><Relationship Id="rId15" Type="http://schemas.openxmlformats.org/officeDocument/2006/relationships/hyperlink" Target="https://podminky.urs.cz/item/CS_URS_2021_02/974031664" TargetMode="External"/><Relationship Id="rId23" Type="http://schemas.openxmlformats.org/officeDocument/2006/relationships/hyperlink" Target="https://podminky.urs.cz/item/CS_URS_2021_01/998722102" TargetMode="External"/><Relationship Id="rId28" Type="http://schemas.openxmlformats.org/officeDocument/2006/relationships/hyperlink" Target="https://podminky.urs.cz/item/CS_URS_2021_02/762431022" TargetMode="External"/><Relationship Id="rId36" Type="http://schemas.openxmlformats.org/officeDocument/2006/relationships/hyperlink" Target="https://podminky.urs.cz/item/CS_URS_2021_02/763131411" TargetMode="External"/><Relationship Id="rId49" Type="http://schemas.openxmlformats.org/officeDocument/2006/relationships/hyperlink" Target="https://podminky.urs.cz/item/CS_URS_2023_01/776141121" TargetMode="External"/><Relationship Id="rId57" Type="http://schemas.openxmlformats.org/officeDocument/2006/relationships/hyperlink" Target="https://podminky.urs.cz/item/CS_URS_2021_02/781474115" TargetMode="External"/><Relationship Id="rId10" Type="http://schemas.openxmlformats.org/officeDocument/2006/relationships/hyperlink" Target="https://podminky.urs.cz/item/CS_URS_2021_02/949101111" TargetMode="External"/><Relationship Id="rId31" Type="http://schemas.openxmlformats.org/officeDocument/2006/relationships/hyperlink" Target="https://podminky.urs.cz/item/CS_URS_2021_02/762526811" TargetMode="External"/><Relationship Id="rId44" Type="http://schemas.openxmlformats.org/officeDocument/2006/relationships/hyperlink" Target="https://podminky.urs.cz/item/CS_URS_2021_02/767995116" TargetMode="External"/><Relationship Id="rId52" Type="http://schemas.openxmlformats.org/officeDocument/2006/relationships/hyperlink" Target="https://podminky.urs.cz/item/CS_URS_2023_01/776421312" TargetMode="External"/><Relationship Id="rId60" Type="http://schemas.openxmlformats.org/officeDocument/2006/relationships/hyperlink" Target="https://podminky.urs.cz/item/CS_URS_2021_02/781495117" TargetMode="External"/><Relationship Id="rId65" Type="http://schemas.openxmlformats.org/officeDocument/2006/relationships/hyperlink" Target="https://podminky.urs.cz/item/CS_URS_2021_02/783324101" TargetMode="External"/><Relationship Id="rId73" Type="http://schemas.openxmlformats.org/officeDocument/2006/relationships/drawing" Target="../drawings/drawing3.xml"/><Relationship Id="rId4" Type="http://schemas.openxmlformats.org/officeDocument/2006/relationships/hyperlink" Target="https://podminky.urs.cz/item/CS_URS_2021_02/619995001" TargetMode="External"/><Relationship Id="rId9" Type="http://schemas.openxmlformats.org/officeDocument/2006/relationships/hyperlink" Target="https://podminky.urs.cz/item/CS_URS_2021_02/631362021" TargetMode="External"/><Relationship Id="rId13" Type="http://schemas.openxmlformats.org/officeDocument/2006/relationships/hyperlink" Target="https://podminky.urs.cz/item/CS_URS_2021_02/953946111" TargetMode="External"/><Relationship Id="rId18" Type="http://schemas.openxmlformats.org/officeDocument/2006/relationships/hyperlink" Target="https://podminky.urs.cz/item/CS_URS_2021_02/997013509" TargetMode="External"/><Relationship Id="rId39" Type="http://schemas.openxmlformats.org/officeDocument/2006/relationships/hyperlink" Target="https://podminky.urs.cz/item/CS_URS_2021_02/763431011" TargetMode="External"/><Relationship Id="rId34" Type="http://schemas.openxmlformats.org/officeDocument/2006/relationships/hyperlink" Target="https://podminky.urs.cz/item/CS_URS_2021_02/763111313" TargetMode="External"/><Relationship Id="rId50" Type="http://schemas.openxmlformats.org/officeDocument/2006/relationships/hyperlink" Target="https://podminky.urs.cz/item/CS_URS_2021_02/776221121" TargetMode="External"/><Relationship Id="rId55" Type="http://schemas.openxmlformats.org/officeDocument/2006/relationships/hyperlink" Target="https://podminky.urs.cz/item/CS_URS_2021_02/781121011" TargetMode="External"/><Relationship Id="rId7" Type="http://schemas.openxmlformats.org/officeDocument/2006/relationships/hyperlink" Target="https://podminky.urs.cz/item/CS_URS_2021_02/631319012" TargetMode="External"/><Relationship Id="rId71" Type="http://schemas.openxmlformats.org/officeDocument/2006/relationships/hyperlink" Target="https://podminky.urs.cz/item/CS_URS_2021_02/784211101"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hyperlink" Target="https://podminky.urs.cz/item/CS_URS_2023_01/030001000" TargetMode="External"/><Relationship Id="rId7" Type="http://schemas.openxmlformats.org/officeDocument/2006/relationships/drawing" Target="../drawings/drawing7.xml"/><Relationship Id="rId2" Type="http://schemas.openxmlformats.org/officeDocument/2006/relationships/hyperlink" Target="https://podminky.urs.cz/item/CS_URS_2023_01/013294000" TargetMode="External"/><Relationship Id="rId1" Type="http://schemas.openxmlformats.org/officeDocument/2006/relationships/hyperlink" Target="https://podminky.urs.cz/item/CS_URS_2023_01/013254000" TargetMode="External"/><Relationship Id="rId6" Type="http://schemas.openxmlformats.org/officeDocument/2006/relationships/hyperlink" Target="https://podminky.urs.cz/item/CS_URS_2023_01/070001000" TargetMode="External"/><Relationship Id="rId5" Type="http://schemas.openxmlformats.org/officeDocument/2006/relationships/hyperlink" Target="https://podminky.urs.cz/item/CS_URS_2023_01/060001000" TargetMode="External"/><Relationship Id="rId4" Type="http://schemas.openxmlformats.org/officeDocument/2006/relationships/hyperlink" Target="https://podminky.urs.cz/item/CS_URS_2023_01/0432030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2"/>
  <sheetViews>
    <sheetView showGridLines="0" tabSelected="1" workbookViewId="0">
      <selection activeCell="BE5" sqref="BE5:BE34"/>
    </sheetView>
  </sheetViews>
  <sheetFormatPr defaultRowHeight="14.4"/>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hidden="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ht="10.199999999999999">
      <c r="A1" s="17" t="s">
        <v>0</v>
      </c>
      <c r="AZ1" s="17" t="s">
        <v>1</v>
      </c>
      <c r="BA1" s="17" t="s">
        <v>2</v>
      </c>
      <c r="BB1" s="17" t="s">
        <v>3</v>
      </c>
      <c r="BT1" s="17" t="s">
        <v>4</v>
      </c>
      <c r="BU1" s="17" t="s">
        <v>4</v>
      </c>
      <c r="BV1" s="17" t="s">
        <v>5</v>
      </c>
    </row>
    <row r="2" spans="1:74" s="1" customFormat="1" ht="36.9" customHeight="1">
      <c r="AR2" s="307"/>
      <c r="AS2" s="307"/>
      <c r="AT2" s="307"/>
      <c r="AU2" s="307"/>
      <c r="AV2" s="307"/>
      <c r="AW2" s="307"/>
      <c r="AX2" s="307"/>
      <c r="AY2" s="307"/>
      <c r="AZ2" s="307"/>
      <c r="BA2" s="307"/>
      <c r="BB2" s="307"/>
      <c r="BC2" s="307"/>
      <c r="BD2" s="307"/>
      <c r="BE2" s="307"/>
      <c r="BS2" s="18" t="s">
        <v>6</v>
      </c>
      <c r="BT2" s="18" t="s">
        <v>7</v>
      </c>
    </row>
    <row r="3" spans="1:74" s="1" customFormat="1" ht="6.9"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292" t="s">
        <v>14</v>
      </c>
      <c r="L5" s="293"/>
      <c r="M5" s="293"/>
      <c r="N5" s="293"/>
      <c r="O5" s="293"/>
      <c r="P5" s="293"/>
      <c r="Q5" s="293"/>
      <c r="R5" s="293"/>
      <c r="S5" s="293"/>
      <c r="T5" s="293"/>
      <c r="U5" s="293"/>
      <c r="V5" s="293"/>
      <c r="W5" s="293"/>
      <c r="X5" s="293"/>
      <c r="Y5" s="293"/>
      <c r="Z5" s="293"/>
      <c r="AA5" s="293"/>
      <c r="AB5" s="293"/>
      <c r="AC5" s="293"/>
      <c r="AD5" s="293"/>
      <c r="AE5" s="293"/>
      <c r="AF5" s="293"/>
      <c r="AG5" s="293"/>
      <c r="AH5" s="293"/>
      <c r="AI5" s="293"/>
      <c r="AJ5" s="293"/>
      <c r="AK5" s="23"/>
      <c r="AL5" s="23"/>
      <c r="AM5" s="23"/>
      <c r="AN5" s="23"/>
      <c r="AO5" s="23"/>
      <c r="AP5" s="23"/>
      <c r="AQ5" s="23"/>
      <c r="AR5" s="21"/>
      <c r="BE5" s="289" t="s">
        <v>15</v>
      </c>
      <c r="BS5" s="18" t="s">
        <v>6</v>
      </c>
    </row>
    <row r="6" spans="1:74" s="1" customFormat="1" ht="36.9" customHeight="1">
      <c r="B6" s="22"/>
      <c r="C6" s="23"/>
      <c r="D6" s="29" t="s">
        <v>16</v>
      </c>
      <c r="E6" s="23"/>
      <c r="F6" s="23"/>
      <c r="G6" s="23"/>
      <c r="H6" s="23"/>
      <c r="I6" s="23"/>
      <c r="J6" s="23"/>
      <c r="K6" s="294" t="s">
        <v>17</v>
      </c>
      <c r="L6" s="293"/>
      <c r="M6" s="293"/>
      <c r="N6" s="293"/>
      <c r="O6" s="293"/>
      <c r="P6" s="293"/>
      <c r="Q6" s="293"/>
      <c r="R6" s="293"/>
      <c r="S6" s="293"/>
      <c r="T6" s="293"/>
      <c r="U6" s="293"/>
      <c r="V6" s="293"/>
      <c r="W6" s="293"/>
      <c r="X6" s="293"/>
      <c r="Y6" s="293"/>
      <c r="Z6" s="293"/>
      <c r="AA6" s="293"/>
      <c r="AB6" s="293"/>
      <c r="AC6" s="293"/>
      <c r="AD6" s="293"/>
      <c r="AE6" s="293"/>
      <c r="AF6" s="293"/>
      <c r="AG6" s="293"/>
      <c r="AH6" s="293"/>
      <c r="AI6" s="293"/>
      <c r="AJ6" s="293"/>
      <c r="AK6" s="23"/>
      <c r="AL6" s="23"/>
      <c r="AM6" s="23"/>
      <c r="AN6" s="23"/>
      <c r="AO6" s="23"/>
      <c r="AP6" s="23"/>
      <c r="AQ6" s="23"/>
      <c r="AR6" s="21"/>
      <c r="BE6" s="290"/>
      <c r="BS6" s="18" t="s">
        <v>6</v>
      </c>
    </row>
    <row r="7" spans="1:74" s="1" customFormat="1" ht="12" customHeight="1">
      <c r="B7" s="22"/>
      <c r="C7" s="23"/>
      <c r="D7" s="30"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0" t="s">
        <v>19</v>
      </c>
      <c r="AL7" s="23"/>
      <c r="AM7" s="23"/>
      <c r="AN7" s="28" t="s">
        <v>1</v>
      </c>
      <c r="AO7" s="23"/>
      <c r="AP7" s="23"/>
      <c r="AQ7" s="23"/>
      <c r="AR7" s="21"/>
      <c r="BE7" s="290"/>
      <c r="BS7" s="18" t="s">
        <v>6</v>
      </c>
    </row>
    <row r="8" spans="1:74" s="1" customFormat="1" ht="12" customHeight="1">
      <c r="B8" s="22"/>
      <c r="C8" s="23"/>
      <c r="D8" s="30"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22</v>
      </c>
      <c r="AL8" s="23"/>
      <c r="AM8" s="23"/>
      <c r="AN8" s="31" t="s">
        <v>23</v>
      </c>
      <c r="AO8" s="23"/>
      <c r="AP8" s="23"/>
      <c r="AQ8" s="23"/>
      <c r="AR8" s="21"/>
      <c r="BE8" s="290"/>
      <c r="BS8" s="18" t="s">
        <v>6</v>
      </c>
    </row>
    <row r="9" spans="1:74"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290"/>
      <c r="BS9" s="18" t="s">
        <v>6</v>
      </c>
    </row>
    <row r="10" spans="1:74" s="1" customFormat="1" ht="12" customHeight="1">
      <c r="B10" s="22"/>
      <c r="C10" s="23"/>
      <c r="D10" s="30"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25</v>
      </c>
      <c r="AL10" s="23"/>
      <c r="AM10" s="23"/>
      <c r="AN10" s="28" t="s">
        <v>1</v>
      </c>
      <c r="AO10" s="23"/>
      <c r="AP10" s="23"/>
      <c r="AQ10" s="23"/>
      <c r="AR10" s="21"/>
      <c r="BE10" s="290"/>
      <c r="BS10" s="18" t="s">
        <v>6</v>
      </c>
    </row>
    <row r="11" spans="1:74" s="1" customFormat="1" ht="18.45" customHeight="1">
      <c r="B11" s="22"/>
      <c r="C11" s="23"/>
      <c r="D11" s="23"/>
      <c r="E11" s="28" t="s">
        <v>21</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26</v>
      </c>
      <c r="AL11" s="23"/>
      <c r="AM11" s="23"/>
      <c r="AN11" s="28" t="s">
        <v>1</v>
      </c>
      <c r="AO11" s="23"/>
      <c r="AP11" s="23"/>
      <c r="AQ11" s="23"/>
      <c r="AR11" s="21"/>
      <c r="BE11" s="290"/>
      <c r="BS11" s="18" t="s">
        <v>6</v>
      </c>
    </row>
    <row r="12" spans="1:74" s="1" customFormat="1" ht="6.9"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290"/>
      <c r="BS12" s="18" t="s">
        <v>6</v>
      </c>
    </row>
    <row r="13" spans="1:74" s="1" customFormat="1" ht="12" customHeight="1">
      <c r="B13" s="22"/>
      <c r="C13" s="23"/>
      <c r="D13" s="30" t="s">
        <v>27</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25</v>
      </c>
      <c r="AL13" s="23"/>
      <c r="AM13" s="23"/>
      <c r="AN13" s="32" t="s">
        <v>28</v>
      </c>
      <c r="AO13" s="23"/>
      <c r="AP13" s="23"/>
      <c r="AQ13" s="23"/>
      <c r="AR13" s="21"/>
      <c r="BE13" s="290"/>
      <c r="BS13" s="18" t="s">
        <v>6</v>
      </c>
    </row>
    <row r="14" spans="1:74" ht="13.2">
      <c r="B14" s="22"/>
      <c r="C14" s="23"/>
      <c r="D14" s="23"/>
      <c r="E14" s="295" t="s">
        <v>28</v>
      </c>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30" t="s">
        <v>26</v>
      </c>
      <c r="AL14" s="23"/>
      <c r="AM14" s="23"/>
      <c r="AN14" s="32" t="s">
        <v>28</v>
      </c>
      <c r="AO14" s="23"/>
      <c r="AP14" s="23"/>
      <c r="AQ14" s="23"/>
      <c r="AR14" s="21"/>
      <c r="BE14" s="290"/>
      <c r="BS14" s="18" t="s">
        <v>6</v>
      </c>
    </row>
    <row r="15" spans="1:74" s="1" customFormat="1" ht="6.9"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290"/>
      <c r="BS15" s="18" t="s">
        <v>4</v>
      </c>
    </row>
    <row r="16" spans="1:74" s="1" customFormat="1" ht="12" customHeight="1">
      <c r="B16" s="22"/>
      <c r="C16" s="23"/>
      <c r="D16" s="30" t="s">
        <v>29</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25</v>
      </c>
      <c r="AL16" s="23"/>
      <c r="AM16" s="23"/>
      <c r="AN16" s="28" t="s">
        <v>1</v>
      </c>
      <c r="AO16" s="23"/>
      <c r="AP16" s="23"/>
      <c r="AQ16" s="23"/>
      <c r="AR16" s="21"/>
      <c r="BE16" s="290"/>
      <c r="BS16" s="18" t="s">
        <v>4</v>
      </c>
    </row>
    <row r="17" spans="1:71" s="1" customFormat="1" ht="18.45" customHeight="1">
      <c r="B17" s="22"/>
      <c r="C17" s="23"/>
      <c r="D17" s="23"/>
      <c r="E17" s="28" t="s">
        <v>21</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26</v>
      </c>
      <c r="AL17" s="23"/>
      <c r="AM17" s="23"/>
      <c r="AN17" s="28" t="s">
        <v>1</v>
      </c>
      <c r="AO17" s="23"/>
      <c r="AP17" s="23"/>
      <c r="AQ17" s="23"/>
      <c r="AR17" s="21"/>
      <c r="BE17" s="290"/>
      <c r="BS17" s="18" t="s">
        <v>30</v>
      </c>
    </row>
    <row r="18" spans="1:71" s="1" customFormat="1" ht="6.9"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290"/>
      <c r="BS18" s="18" t="s">
        <v>6</v>
      </c>
    </row>
    <row r="19" spans="1:71" s="1" customFormat="1" ht="12" customHeight="1">
      <c r="B19" s="22"/>
      <c r="C19" s="23"/>
      <c r="D19" s="30" t="s">
        <v>31</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25</v>
      </c>
      <c r="AL19" s="23"/>
      <c r="AM19" s="23"/>
      <c r="AN19" s="28" t="s">
        <v>1</v>
      </c>
      <c r="AO19" s="23"/>
      <c r="AP19" s="23"/>
      <c r="AQ19" s="23"/>
      <c r="AR19" s="21"/>
      <c r="BE19" s="290"/>
      <c r="BS19" s="18" t="s">
        <v>6</v>
      </c>
    </row>
    <row r="20" spans="1:71" s="1" customFormat="1" ht="18.45" customHeight="1">
      <c r="B20" s="22"/>
      <c r="C20" s="23"/>
      <c r="D20" s="23"/>
      <c r="E20" s="28" t="s">
        <v>21</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26</v>
      </c>
      <c r="AL20" s="23"/>
      <c r="AM20" s="23"/>
      <c r="AN20" s="28" t="s">
        <v>1</v>
      </c>
      <c r="AO20" s="23"/>
      <c r="AP20" s="23"/>
      <c r="AQ20" s="23"/>
      <c r="AR20" s="21"/>
      <c r="BE20" s="290"/>
      <c r="BS20" s="18" t="s">
        <v>30</v>
      </c>
    </row>
    <row r="21" spans="1:71" s="1" customFormat="1" ht="6.9"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290"/>
    </row>
    <row r="22" spans="1:71" s="1" customFormat="1" ht="12" customHeight="1">
      <c r="B22" s="22"/>
      <c r="C22" s="23"/>
      <c r="D22" s="30" t="s">
        <v>32</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290"/>
    </row>
    <row r="23" spans="1:71" s="1" customFormat="1" ht="67.8" customHeight="1">
      <c r="B23" s="22"/>
      <c r="C23" s="23"/>
      <c r="D23" s="23"/>
      <c r="E23" s="314" t="s">
        <v>1216</v>
      </c>
      <c r="F23" s="314"/>
      <c r="G23" s="314"/>
      <c r="H23" s="314"/>
      <c r="I23" s="314"/>
      <c r="J23" s="314"/>
      <c r="K23" s="314"/>
      <c r="L23" s="314"/>
      <c r="M23" s="314"/>
      <c r="N23" s="314"/>
      <c r="O23" s="314"/>
      <c r="P23" s="314"/>
      <c r="Q23" s="314"/>
      <c r="R23" s="314"/>
      <c r="S23" s="314"/>
      <c r="T23" s="314"/>
      <c r="U23" s="314"/>
      <c r="V23" s="314"/>
      <c r="W23" s="314"/>
      <c r="X23" s="314"/>
      <c r="Y23" s="314"/>
      <c r="Z23" s="314"/>
      <c r="AA23" s="314"/>
      <c r="AB23" s="314"/>
      <c r="AC23" s="314"/>
      <c r="AD23" s="314"/>
      <c r="AE23" s="314"/>
      <c r="AF23" s="314"/>
      <c r="AG23" s="314"/>
      <c r="AH23" s="314"/>
      <c r="AI23" s="314"/>
      <c r="AJ23" s="314"/>
      <c r="AK23" s="314"/>
      <c r="AL23" s="314"/>
      <c r="AM23" s="314"/>
      <c r="AN23" s="314"/>
      <c r="AO23" s="23"/>
      <c r="AP23" s="23"/>
      <c r="AQ23" s="23"/>
      <c r="AR23" s="21"/>
      <c r="BE23" s="290"/>
    </row>
    <row r="24" spans="1:71" s="1" customFormat="1" ht="73.2" customHeight="1">
      <c r="B24" s="22"/>
      <c r="C24" s="23"/>
      <c r="D24" s="23"/>
      <c r="E24" s="318" t="s">
        <v>1217</v>
      </c>
      <c r="F24" s="318"/>
      <c r="G24" s="318"/>
      <c r="H24" s="318"/>
      <c r="I24" s="318"/>
      <c r="J24" s="318"/>
      <c r="K24" s="318"/>
      <c r="L24" s="318"/>
      <c r="M24" s="318"/>
      <c r="N24" s="318"/>
      <c r="O24" s="318"/>
      <c r="P24" s="318"/>
      <c r="Q24" s="318"/>
      <c r="R24" s="318"/>
      <c r="S24" s="318"/>
      <c r="T24" s="318"/>
      <c r="U24" s="318"/>
      <c r="V24" s="318"/>
      <c r="W24" s="318"/>
      <c r="X24" s="318"/>
      <c r="Y24" s="318"/>
      <c r="Z24" s="318"/>
      <c r="AA24" s="318"/>
      <c r="AB24" s="318"/>
      <c r="AC24" s="318"/>
      <c r="AD24" s="318"/>
      <c r="AE24" s="318"/>
      <c r="AF24" s="318"/>
      <c r="AG24" s="318"/>
      <c r="AH24" s="318"/>
      <c r="AI24" s="318"/>
      <c r="AJ24" s="318"/>
      <c r="AK24" s="318"/>
      <c r="AL24" s="318"/>
      <c r="AM24" s="318"/>
      <c r="AN24" s="318"/>
      <c r="AO24" s="23"/>
      <c r="AP24" s="23"/>
      <c r="AQ24" s="23"/>
      <c r="AR24" s="21"/>
      <c r="BE24" s="290"/>
    </row>
    <row r="25" spans="1:71" s="1" customFormat="1" ht="6.9"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290"/>
    </row>
    <row r="26" spans="1:71" s="2" customFormat="1" ht="25.95" customHeight="1">
      <c r="A26" s="35"/>
      <c r="B26" s="36"/>
      <c r="C26" s="37"/>
      <c r="D26" s="38" t="s">
        <v>33</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297">
        <f>ROUND(AG94,2)</f>
        <v>0</v>
      </c>
      <c r="AL26" s="298"/>
      <c r="AM26" s="298"/>
      <c r="AN26" s="298"/>
      <c r="AO26" s="298"/>
      <c r="AP26" s="37"/>
      <c r="AQ26" s="37"/>
      <c r="AR26" s="40"/>
      <c r="BE26" s="290"/>
    </row>
    <row r="27" spans="1:71" s="2" customFormat="1" ht="6.9"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290"/>
    </row>
    <row r="28" spans="1:71" s="2" customFormat="1" ht="13.2">
      <c r="A28" s="35"/>
      <c r="B28" s="36"/>
      <c r="C28" s="37"/>
      <c r="D28" s="37"/>
      <c r="E28" s="37"/>
      <c r="F28" s="37"/>
      <c r="G28" s="37"/>
      <c r="H28" s="37"/>
      <c r="I28" s="37"/>
      <c r="J28" s="37"/>
      <c r="K28" s="37"/>
      <c r="L28" s="299" t="s">
        <v>34</v>
      </c>
      <c r="M28" s="299"/>
      <c r="N28" s="299"/>
      <c r="O28" s="299"/>
      <c r="P28" s="299"/>
      <c r="Q28" s="37"/>
      <c r="R28" s="37"/>
      <c r="S28" s="37"/>
      <c r="T28" s="37"/>
      <c r="U28" s="37"/>
      <c r="V28" s="37"/>
      <c r="W28" s="299" t="s">
        <v>35</v>
      </c>
      <c r="X28" s="299"/>
      <c r="Y28" s="299"/>
      <c r="Z28" s="299"/>
      <c r="AA28" s="299"/>
      <c r="AB28" s="299"/>
      <c r="AC28" s="299"/>
      <c r="AD28" s="299"/>
      <c r="AE28" s="299"/>
      <c r="AF28" s="37"/>
      <c r="AG28" s="37"/>
      <c r="AH28" s="37"/>
      <c r="AI28" s="37"/>
      <c r="AJ28" s="37"/>
      <c r="AK28" s="299" t="s">
        <v>36</v>
      </c>
      <c r="AL28" s="299"/>
      <c r="AM28" s="299"/>
      <c r="AN28" s="299"/>
      <c r="AO28" s="299"/>
      <c r="AP28" s="37"/>
      <c r="AQ28" s="37"/>
      <c r="AR28" s="40"/>
      <c r="BE28" s="290"/>
    </row>
    <row r="29" spans="1:71" s="3" customFormat="1" ht="14.4" customHeight="1">
      <c r="B29" s="41"/>
      <c r="C29" s="42"/>
      <c r="D29" s="30" t="s">
        <v>37</v>
      </c>
      <c r="E29" s="42"/>
      <c r="F29" s="30" t="s">
        <v>38</v>
      </c>
      <c r="G29" s="42"/>
      <c r="H29" s="42"/>
      <c r="I29" s="42"/>
      <c r="J29" s="42"/>
      <c r="K29" s="42"/>
      <c r="L29" s="302">
        <v>0.21</v>
      </c>
      <c r="M29" s="301"/>
      <c r="N29" s="301"/>
      <c r="O29" s="301"/>
      <c r="P29" s="301"/>
      <c r="Q29" s="42"/>
      <c r="R29" s="42"/>
      <c r="S29" s="42"/>
      <c r="T29" s="42"/>
      <c r="U29" s="42"/>
      <c r="V29" s="42"/>
      <c r="W29" s="300">
        <f>ROUND(AZ94, 2)</f>
        <v>0</v>
      </c>
      <c r="X29" s="301"/>
      <c r="Y29" s="301"/>
      <c r="Z29" s="301"/>
      <c r="AA29" s="301"/>
      <c r="AB29" s="301"/>
      <c r="AC29" s="301"/>
      <c r="AD29" s="301"/>
      <c r="AE29" s="301"/>
      <c r="AF29" s="42"/>
      <c r="AG29" s="42"/>
      <c r="AH29" s="42"/>
      <c r="AI29" s="42"/>
      <c r="AJ29" s="42"/>
      <c r="AK29" s="300">
        <f>ROUND(AV94, 2)</f>
        <v>0</v>
      </c>
      <c r="AL29" s="301"/>
      <c r="AM29" s="301"/>
      <c r="AN29" s="301"/>
      <c r="AO29" s="301"/>
      <c r="AP29" s="42"/>
      <c r="AQ29" s="42"/>
      <c r="AR29" s="43"/>
      <c r="BE29" s="291"/>
    </row>
    <row r="30" spans="1:71" s="3" customFormat="1" ht="14.4" customHeight="1">
      <c r="B30" s="41"/>
      <c r="C30" s="42"/>
      <c r="D30" s="42"/>
      <c r="E30" s="42"/>
      <c r="F30" s="30" t="s">
        <v>39</v>
      </c>
      <c r="G30" s="42"/>
      <c r="H30" s="42"/>
      <c r="I30" s="42"/>
      <c r="J30" s="42"/>
      <c r="K30" s="42"/>
      <c r="L30" s="302">
        <v>0.15</v>
      </c>
      <c r="M30" s="301"/>
      <c r="N30" s="301"/>
      <c r="O30" s="301"/>
      <c r="P30" s="301"/>
      <c r="Q30" s="42"/>
      <c r="R30" s="42"/>
      <c r="S30" s="42"/>
      <c r="T30" s="42"/>
      <c r="U30" s="42"/>
      <c r="V30" s="42"/>
      <c r="W30" s="300">
        <f>ROUND(BA94, 2)</f>
        <v>0</v>
      </c>
      <c r="X30" s="301"/>
      <c r="Y30" s="301"/>
      <c r="Z30" s="301"/>
      <c r="AA30" s="301"/>
      <c r="AB30" s="301"/>
      <c r="AC30" s="301"/>
      <c r="AD30" s="301"/>
      <c r="AE30" s="301"/>
      <c r="AF30" s="42"/>
      <c r="AG30" s="42"/>
      <c r="AH30" s="42"/>
      <c r="AI30" s="42"/>
      <c r="AJ30" s="42"/>
      <c r="AK30" s="300">
        <f>ROUND(AW94, 2)</f>
        <v>0</v>
      </c>
      <c r="AL30" s="301"/>
      <c r="AM30" s="301"/>
      <c r="AN30" s="301"/>
      <c r="AO30" s="301"/>
      <c r="AP30" s="42"/>
      <c r="AQ30" s="42"/>
      <c r="AR30" s="43"/>
      <c r="BE30" s="291"/>
    </row>
    <row r="31" spans="1:71" s="3" customFormat="1" ht="14.4" hidden="1" customHeight="1">
      <c r="B31" s="41"/>
      <c r="C31" s="42"/>
      <c r="D31" s="42"/>
      <c r="E31" s="42"/>
      <c r="F31" s="30" t="s">
        <v>40</v>
      </c>
      <c r="G31" s="42"/>
      <c r="H31" s="42"/>
      <c r="I31" s="42"/>
      <c r="J31" s="42"/>
      <c r="K31" s="42"/>
      <c r="L31" s="302">
        <v>0.21</v>
      </c>
      <c r="M31" s="301"/>
      <c r="N31" s="301"/>
      <c r="O31" s="301"/>
      <c r="P31" s="301"/>
      <c r="Q31" s="42"/>
      <c r="R31" s="42"/>
      <c r="S31" s="42"/>
      <c r="T31" s="42"/>
      <c r="U31" s="42"/>
      <c r="V31" s="42"/>
      <c r="W31" s="300">
        <f>ROUND(BB94, 2)</f>
        <v>0</v>
      </c>
      <c r="X31" s="301"/>
      <c r="Y31" s="301"/>
      <c r="Z31" s="301"/>
      <c r="AA31" s="301"/>
      <c r="AB31" s="301"/>
      <c r="AC31" s="301"/>
      <c r="AD31" s="301"/>
      <c r="AE31" s="301"/>
      <c r="AF31" s="42"/>
      <c r="AG31" s="42"/>
      <c r="AH31" s="42"/>
      <c r="AI31" s="42"/>
      <c r="AJ31" s="42"/>
      <c r="AK31" s="300">
        <v>0</v>
      </c>
      <c r="AL31" s="301"/>
      <c r="AM31" s="301"/>
      <c r="AN31" s="301"/>
      <c r="AO31" s="301"/>
      <c r="AP31" s="42"/>
      <c r="AQ31" s="42"/>
      <c r="AR31" s="43"/>
      <c r="BE31" s="291"/>
    </row>
    <row r="32" spans="1:71" s="3" customFormat="1" ht="14.4" hidden="1" customHeight="1">
      <c r="B32" s="41"/>
      <c r="C32" s="42"/>
      <c r="D32" s="42"/>
      <c r="E32" s="42"/>
      <c r="F32" s="30" t="s">
        <v>41</v>
      </c>
      <c r="G32" s="42"/>
      <c r="H32" s="42"/>
      <c r="I32" s="42"/>
      <c r="J32" s="42"/>
      <c r="K32" s="42"/>
      <c r="L32" s="302">
        <v>0.15</v>
      </c>
      <c r="M32" s="301"/>
      <c r="N32" s="301"/>
      <c r="O32" s="301"/>
      <c r="P32" s="301"/>
      <c r="Q32" s="42"/>
      <c r="R32" s="42"/>
      <c r="S32" s="42"/>
      <c r="T32" s="42"/>
      <c r="U32" s="42"/>
      <c r="V32" s="42"/>
      <c r="W32" s="300">
        <f>ROUND(BC94, 2)</f>
        <v>0</v>
      </c>
      <c r="X32" s="301"/>
      <c r="Y32" s="301"/>
      <c r="Z32" s="301"/>
      <c r="AA32" s="301"/>
      <c r="AB32" s="301"/>
      <c r="AC32" s="301"/>
      <c r="AD32" s="301"/>
      <c r="AE32" s="301"/>
      <c r="AF32" s="42"/>
      <c r="AG32" s="42"/>
      <c r="AH32" s="42"/>
      <c r="AI32" s="42"/>
      <c r="AJ32" s="42"/>
      <c r="AK32" s="300">
        <v>0</v>
      </c>
      <c r="AL32" s="301"/>
      <c r="AM32" s="301"/>
      <c r="AN32" s="301"/>
      <c r="AO32" s="301"/>
      <c r="AP32" s="42"/>
      <c r="AQ32" s="42"/>
      <c r="AR32" s="43"/>
      <c r="BE32" s="291"/>
    </row>
    <row r="33" spans="1:57" s="3" customFormat="1" ht="14.4" hidden="1" customHeight="1">
      <c r="B33" s="41"/>
      <c r="C33" s="42"/>
      <c r="D33" s="42"/>
      <c r="E33" s="42"/>
      <c r="F33" s="30" t="s">
        <v>42</v>
      </c>
      <c r="G33" s="42"/>
      <c r="H33" s="42"/>
      <c r="I33" s="42"/>
      <c r="J33" s="42"/>
      <c r="K33" s="42"/>
      <c r="L33" s="302">
        <v>0</v>
      </c>
      <c r="M33" s="301"/>
      <c r="N33" s="301"/>
      <c r="O33" s="301"/>
      <c r="P33" s="301"/>
      <c r="Q33" s="42"/>
      <c r="R33" s="42"/>
      <c r="S33" s="42"/>
      <c r="T33" s="42"/>
      <c r="U33" s="42"/>
      <c r="V33" s="42"/>
      <c r="W33" s="300">
        <f>ROUND(BD94, 2)</f>
        <v>0</v>
      </c>
      <c r="X33" s="301"/>
      <c r="Y33" s="301"/>
      <c r="Z33" s="301"/>
      <c r="AA33" s="301"/>
      <c r="AB33" s="301"/>
      <c r="AC33" s="301"/>
      <c r="AD33" s="301"/>
      <c r="AE33" s="301"/>
      <c r="AF33" s="42"/>
      <c r="AG33" s="42"/>
      <c r="AH33" s="42"/>
      <c r="AI33" s="42"/>
      <c r="AJ33" s="42"/>
      <c r="AK33" s="300">
        <v>0</v>
      </c>
      <c r="AL33" s="301"/>
      <c r="AM33" s="301"/>
      <c r="AN33" s="301"/>
      <c r="AO33" s="301"/>
      <c r="AP33" s="42"/>
      <c r="AQ33" s="42"/>
      <c r="AR33" s="43"/>
      <c r="BE33" s="291"/>
    </row>
    <row r="34" spans="1:57" s="2" customFormat="1" ht="6.9"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290"/>
    </row>
    <row r="35" spans="1:57" s="2" customFormat="1" ht="25.95" customHeight="1">
      <c r="A35" s="35"/>
      <c r="B35" s="36"/>
      <c r="C35" s="44"/>
      <c r="D35" s="45" t="s">
        <v>43</v>
      </c>
      <c r="E35" s="46"/>
      <c r="F35" s="46"/>
      <c r="G35" s="46"/>
      <c r="H35" s="46"/>
      <c r="I35" s="46"/>
      <c r="J35" s="46"/>
      <c r="K35" s="46"/>
      <c r="L35" s="46"/>
      <c r="M35" s="46"/>
      <c r="N35" s="46"/>
      <c r="O35" s="46"/>
      <c r="P35" s="46"/>
      <c r="Q35" s="46"/>
      <c r="R35" s="46"/>
      <c r="S35" s="46"/>
      <c r="T35" s="47" t="s">
        <v>44</v>
      </c>
      <c r="U35" s="46"/>
      <c r="V35" s="46"/>
      <c r="W35" s="46"/>
      <c r="X35" s="306" t="s">
        <v>45</v>
      </c>
      <c r="Y35" s="304"/>
      <c r="Z35" s="304"/>
      <c r="AA35" s="304"/>
      <c r="AB35" s="304"/>
      <c r="AC35" s="46"/>
      <c r="AD35" s="46"/>
      <c r="AE35" s="46"/>
      <c r="AF35" s="46"/>
      <c r="AG35" s="46"/>
      <c r="AH35" s="46"/>
      <c r="AI35" s="46"/>
      <c r="AJ35" s="46"/>
      <c r="AK35" s="303">
        <f>SUM(AK26:AK33)</f>
        <v>0</v>
      </c>
      <c r="AL35" s="304"/>
      <c r="AM35" s="304"/>
      <c r="AN35" s="304"/>
      <c r="AO35" s="305"/>
      <c r="AP35" s="44"/>
      <c r="AQ35" s="44"/>
      <c r="AR35" s="40"/>
      <c r="BE35" s="35"/>
    </row>
    <row r="36" spans="1:57" s="2" customFormat="1" ht="6.9"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14.4" customHeight="1">
      <c r="A37" s="35"/>
      <c r="B37" s="36"/>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40"/>
      <c r="BE37" s="35"/>
    </row>
    <row r="38" spans="1:57"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pans="1:57"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pans="1:57"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pans="1:57"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pans="1:57"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pans="1:57"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pans="1:57"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pans="1:57"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pans="1:57"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pans="1:5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pans="1:57"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pans="1:57" s="2" customFormat="1" ht="14.4" customHeight="1">
      <c r="B49" s="48"/>
      <c r="C49" s="49"/>
      <c r="D49" s="50" t="s">
        <v>46</v>
      </c>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0" t="s">
        <v>47</v>
      </c>
      <c r="AI49" s="51"/>
      <c r="AJ49" s="51"/>
      <c r="AK49" s="51"/>
      <c r="AL49" s="51"/>
      <c r="AM49" s="51"/>
      <c r="AN49" s="51"/>
      <c r="AO49" s="51"/>
      <c r="AP49" s="49"/>
      <c r="AQ49" s="49"/>
      <c r="AR49" s="52"/>
    </row>
    <row r="50" spans="1:57" ht="10.199999999999999">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spans="1:57" ht="10.199999999999999">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spans="1:57" ht="10.199999999999999">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spans="1:57" ht="10.199999999999999">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spans="1:57" ht="10.199999999999999">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spans="1:57" ht="10.199999999999999">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spans="1:57" ht="10.199999999999999">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spans="1:57" ht="10.199999999999999">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spans="1:57" ht="10.199999999999999">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spans="1:57" ht="10.19999999999999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pans="1:57" s="2" customFormat="1" ht="13.2">
      <c r="A60" s="35"/>
      <c r="B60" s="36"/>
      <c r="C60" s="37"/>
      <c r="D60" s="53" t="s">
        <v>48</v>
      </c>
      <c r="E60" s="39"/>
      <c r="F60" s="39"/>
      <c r="G60" s="39"/>
      <c r="H60" s="39"/>
      <c r="I60" s="39"/>
      <c r="J60" s="39"/>
      <c r="K60" s="39"/>
      <c r="L60" s="39"/>
      <c r="M60" s="39"/>
      <c r="N60" s="39"/>
      <c r="O60" s="39"/>
      <c r="P60" s="39"/>
      <c r="Q60" s="39"/>
      <c r="R60" s="39"/>
      <c r="S60" s="39"/>
      <c r="T60" s="39"/>
      <c r="U60" s="39"/>
      <c r="V60" s="53" t="s">
        <v>49</v>
      </c>
      <c r="W60" s="39"/>
      <c r="X60" s="39"/>
      <c r="Y60" s="39"/>
      <c r="Z60" s="39"/>
      <c r="AA60" s="39"/>
      <c r="AB60" s="39"/>
      <c r="AC60" s="39"/>
      <c r="AD60" s="39"/>
      <c r="AE60" s="39"/>
      <c r="AF60" s="39"/>
      <c r="AG60" s="39"/>
      <c r="AH60" s="53" t="s">
        <v>48</v>
      </c>
      <c r="AI60" s="39"/>
      <c r="AJ60" s="39"/>
      <c r="AK60" s="39"/>
      <c r="AL60" s="39"/>
      <c r="AM60" s="53" t="s">
        <v>49</v>
      </c>
      <c r="AN60" s="39"/>
      <c r="AO60" s="39"/>
      <c r="AP60" s="37"/>
      <c r="AQ60" s="37"/>
      <c r="AR60" s="40"/>
      <c r="BE60" s="35"/>
    </row>
    <row r="61" spans="1:57" ht="10.199999999999999">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spans="1:57" ht="10.199999999999999">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spans="1:57" ht="10.199999999999999">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pans="1:57" s="2" customFormat="1" ht="13.2">
      <c r="A64" s="35"/>
      <c r="B64" s="36"/>
      <c r="C64" s="37"/>
      <c r="D64" s="50" t="s">
        <v>50</v>
      </c>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0" t="s">
        <v>51</v>
      </c>
      <c r="AI64" s="54"/>
      <c r="AJ64" s="54"/>
      <c r="AK64" s="54"/>
      <c r="AL64" s="54"/>
      <c r="AM64" s="54"/>
      <c r="AN64" s="54"/>
      <c r="AO64" s="54"/>
      <c r="AP64" s="37"/>
      <c r="AQ64" s="37"/>
      <c r="AR64" s="40"/>
      <c r="BE64" s="35"/>
    </row>
    <row r="65" spans="1:57" ht="10.199999999999999">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spans="1:57" ht="10.199999999999999">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spans="1:57" ht="10.199999999999999">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spans="1:57" ht="10.199999999999999">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spans="1:57" ht="10.19999999999999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spans="1:57" ht="10.199999999999999">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spans="1:57" ht="10.199999999999999">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spans="1:57" ht="10.199999999999999">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spans="1:57" ht="10.199999999999999">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spans="1:57" ht="10.199999999999999">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pans="1:57" s="2" customFormat="1" ht="13.2">
      <c r="A75" s="35"/>
      <c r="B75" s="36"/>
      <c r="C75" s="37"/>
      <c r="D75" s="53" t="s">
        <v>48</v>
      </c>
      <c r="E75" s="39"/>
      <c r="F75" s="39"/>
      <c r="G75" s="39"/>
      <c r="H75" s="39"/>
      <c r="I75" s="39"/>
      <c r="J75" s="39"/>
      <c r="K75" s="39"/>
      <c r="L75" s="39"/>
      <c r="M75" s="39"/>
      <c r="N75" s="39"/>
      <c r="O75" s="39"/>
      <c r="P75" s="39"/>
      <c r="Q75" s="39"/>
      <c r="R75" s="39"/>
      <c r="S75" s="39"/>
      <c r="T75" s="39"/>
      <c r="U75" s="39"/>
      <c r="V75" s="53" t="s">
        <v>49</v>
      </c>
      <c r="W75" s="39"/>
      <c r="X75" s="39"/>
      <c r="Y75" s="39"/>
      <c r="Z75" s="39"/>
      <c r="AA75" s="39"/>
      <c r="AB75" s="39"/>
      <c r="AC75" s="39"/>
      <c r="AD75" s="39"/>
      <c r="AE75" s="39"/>
      <c r="AF75" s="39"/>
      <c r="AG75" s="39"/>
      <c r="AH75" s="53" t="s">
        <v>48</v>
      </c>
      <c r="AI75" s="39"/>
      <c r="AJ75" s="39"/>
      <c r="AK75" s="39"/>
      <c r="AL75" s="39"/>
      <c r="AM75" s="53" t="s">
        <v>49</v>
      </c>
      <c r="AN75" s="39"/>
      <c r="AO75" s="39"/>
      <c r="AP75" s="37"/>
      <c r="AQ75" s="37"/>
      <c r="AR75" s="40"/>
      <c r="BE75" s="35"/>
    </row>
    <row r="76" spans="1:57" s="2" customFormat="1" ht="10.199999999999999">
      <c r="A76" s="35"/>
      <c r="B76" s="36"/>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40"/>
      <c r="BE76" s="35"/>
    </row>
    <row r="77" spans="1:57" s="2" customFormat="1" ht="6.9" customHeight="1">
      <c r="A77" s="35"/>
      <c r="B77" s="55"/>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40"/>
      <c r="BE77" s="35"/>
    </row>
    <row r="81" spans="1:91" s="2" customFormat="1" ht="6.9" customHeight="1">
      <c r="A81" s="35"/>
      <c r="B81" s="57"/>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40"/>
      <c r="BE81" s="35"/>
    </row>
    <row r="82" spans="1:91" s="2" customFormat="1" ht="24.9" customHeight="1">
      <c r="A82" s="35"/>
      <c r="B82" s="36"/>
      <c r="C82" s="24" t="s">
        <v>52</v>
      </c>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40"/>
      <c r="BE82" s="35"/>
    </row>
    <row r="83" spans="1:91" s="2" customFormat="1" ht="6.9" customHeight="1">
      <c r="A83" s="35"/>
      <c r="B83" s="36"/>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40"/>
      <c r="BE83" s="35"/>
    </row>
    <row r="84" spans="1:91" s="4" customFormat="1" ht="12" customHeight="1">
      <c r="B84" s="59"/>
      <c r="C84" s="30" t="s">
        <v>13</v>
      </c>
      <c r="D84" s="60"/>
      <c r="E84" s="60"/>
      <c r="F84" s="60"/>
      <c r="G84" s="60"/>
      <c r="H84" s="60"/>
      <c r="I84" s="60"/>
      <c r="J84" s="60"/>
      <c r="K84" s="60"/>
      <c r="L84" s="60" t="str">
        <f>K5</f>
        <v>2021/030</v>
      </c>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1"/>
    </row>
    <row r="85" spans="1:91" s="5" customFormat="1" ht="36.9" customHeight="1">
      <c r="B85" s="62"/>
      <c r="C85" s="63" t="s">
        <v>16</v>
      </c>
      <c r="D85" s="64"/>
      <c r="E85" s="64"/>
      <c r="F85" s="64"/>
      <c r="G85" s="64"/>
      <c r="H85" s="64"/>
      <c r="I85" s="64"/>
      <c r="J85" s="64"/>
      <c r="K85" s="64"/>
      <c r="L85" s="268" t="str">
        <f>K6</f>
        <v>Stavební úpravy pro obměnu skiagrafického systému 2023</v>
      </c>
      <c r="M85" s="269"/>
      <c r="N85" s="269"/>
      <c r="O85" s="269"/>
      <c r="P85" s="269"/>
      <c r="Q85" s="269"/>
      <c r="R85" s="269"/>
      <c r="S85" s="269"/>
      <c r="T85" s="269"/>
      <c r="U85" s="269"/>
      <c r="V85" s="269"/>
      <c r="W85" s="269"/>
      <c r="X85" s="269"/>
      <c r="Y85" s="269"/>
      <c r="Z85" s="269"/>
      <c r="AA85" s="269"/>
      <c r="AB85" s="269"/>
      <c r="AC85" s="269"/>
      <c r="AD85" s="269"/>
      <c r="AE85" s="269"/>
      <c r="AF85" s="269"/>
      <c r="AG85" s="269"/>
      <c r="AH85" s="269"/>
      <c r="AI85" s="269"/>
      <c r="AJ85" s="269"/>
      <c r="AK85" s="64"/>
      <c r="AL85" s="64"/>
      <c r="AM85" s="64"/>
      <c r="AN85" s="64"/>
      <c r="AO85" s="64"/>
      <c r="AP85" s="64"/>
      <c r="AQ85" s="64"/>
      <c r="AR85" s="65"/>
    </row>
    <row r="86" spans="1:91" s="2" customFormat="1" ht="6.9" customHeight="1">
      <c r="A86" s="35"/>
      <c r="B86" s="36"/>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40"/>
      <c r="BE86" s="35"/>
    </row>
    <row r="87" spans="1:91" s="2" customFormat="1" ht="12" customHeight="1">
      <c r="A87" s="35"/>
      <c r="B87" s="36"/>
      <c r="C87" s="30" t="s">
        <v>20</v>
      </c>
      <c r="D87" s="37"/>
      <c r="E87" s="37"/>
      <c r="F87" s="37"/>
      <c r="G87" s="37"/>
      <c r="H87" s="37"/>
      <c r="I87" s="37"/>
      <c r="J87" s="37"/>
      <c r="K87" s="37"/>
      <c r="L87" s="66" t="str">
        <f>IF(K8="","",K8)</f>
        <v xml:space="preserve"> </v>
      </c>
      <c r="M87" s="37"/>
      <c r="N87" s="37"/>
      <c r="O87" s="37"/>
      <c r="P87" s="37"/>
      <c r="Q87" s="37"/>
      <c r="R87" s="37"/>
      <c r="S87" s="37"/>
      <c r="T87" s="37"/>
      <c r="U87" s="37"/>
      <c r="V87" s="37"/>
      <c r="W87" s="37"/>
      <c r="X87" s="37"/>
      <c r="Y87" s="37"/>
      <c r="Z87" s="37"/>
      <c r="AA87" s="37"/>
      <c r="AB87" s="37"/>
      <c r="AC87" s="37"/>
      <c r="AD87" s="37"/>
      <c r="AE87" s="37"/>
      <c r="AF87" s="37"/>
      <c r="AG87" s="37"/>
      <c r="AH87" s="37"/>
      <c r="AI87" s="30" t="s">
        <v>22</v>
      </c>
      <c r="AJ87" s="37"/>
      <c r="AK87" s="37"/>
      <c r="AL87" s="37"/>
      <c r="AM87" s="270" t="str">
        <f>IF(AN8= "","",AN8)</f>
        <v>9. 1. 2023</v>
      </c>
      <c r="AN87" s="270"/>
      <c r="AO87" s="37"/>
      <c r="AP87" s="37"/>
      <c r="AQ87" s="37"/>
      <c r="AR87" s="40"/>
      <c r="BE87" s="35"/>
    </row>
    <row r="88" spans="1:91" s="2" customFormat="1" ht="6.9" customHeight="1">
      <c r="A88" s="35"/>
      <c r="B88" s="36"/>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40"/>
      <c r="BE88" s="35"/>
    </row>
    <row r="89" spans="1:91" s="2" customFormat="1" ht="15.15" customHeight="1">
      <c r="A89" s="35"/>
      <c r="B89" s="36"/>
      <c r="C89" s="30" t="s">
        <v>24</v>
      </c>
      <c r="D89" s="37"/>
      <c r="E89" s="37"/>
      <c r="F89" s="37"/>
      <c r="G89" s="37"/>
      <c r="H89" s="37"/>
      <c r="I89" s="37"/>
      <c r="J89" s="37"/>
      <c r="K89" s="37"/>
      <c r="L89" s="60" t="str">
        <f>IF(E11= "","",E11)</f>
        <v xml:space="preserve"> </v>
      </c>
      <c r="M89" s="37"/>
      <c r="N89" s="37"/>
      <c r="O89" s="37"/>
      <c r="P89" s="37"/>
      <c r="Q89" s="37"/>
      <c r="R89" s="37"/>
      <c r="S89" s="37"/>
      <c r="T89" s="37"/>
      <c r="U89" s="37"/>
      <c r="V89" s="37"/>
      <c r="W89" s="37"/>
      <c r="X89" s="37"/>
      <c r="Y89" s="37"/>
      <c r="Z89" s="37"/>
      <c r="AA89" s="37"/>
      <c r="AB89" s="37"/>
      <c r="AC89" s="37"/>
      <c r="AD89" s="37"/>
      <c r="AE89" s="37"/>
      <c r="AF89" s="37"/>
      <c r="AG89" s="37"/>
      <c r="AH89" s="37"/>
      <c r="AI89" s="30" t="s">
        <v>29</v>
      </c>
      <c r="AJ89" s="37"/>
      <c r="AK89" s="37"/>
      <c r="AL89" s="37"/>
      <c r="AM89" s="271" t="str">
        <f>IF(E17="","",E17)</f>
        <v xml:space="preserve"> </v>
      </c>
      <c r="AN89" s="272"/>
      <c r="AO89" s="272"/>
      <c r="AP89" s="272"/>
      <c r="AQ89" s="37"/>
      <c r="AR89" s="40"/>
      <c r="AS89" s="273" t="s">
        <v>53</v>
      </c>
      <c r="AT89" s="274"/>
      <c r="AU89" s="68"/>
      <c r="AV89" s="68"/>
      <c r="AW89" s="68"/>
      <c r="AX89" s="68"/>
      <c r="AY89" s="68"/>
      <c r="AZ89" s="68"/>
      <c r="BA89" s="68"/>
      <c r="BB89" s="68"/>
      <c r="BC89" s="68"/>
      <c r="BD89" s="69"/>
      <c r="BE89" s="35"/>
    </row>
    <row r="90" spans="1:91" s="2" customFormat="1" ht="15.15" customHeight="1">
      <c r="A90" s="35"/>
      <c r="B90" s="36"/>
      <c r="C90" s="30" t="s">
        <v>27</v>
      </c>
      <c r="D90" s="37"/>
      <c r="E90" s="37"/>
      <c r="F90" s="37"/>
      <c r="G90" s="37"/>
      <c r="H90" s="37"/>
      <c r="I90" s="37"/>
      <c r="J90" s="37"/>
      <c r="K90" s="37"/>
      <c r="L90" s="60" t="str">
        <f>IF(E14= "Vyplň údaj","",E14)</f>
        <v/>
      </c>
      <c r="M90" s="37"/>
      <c r="N90" s="37"/>
      <c r="O90" s="37"/>
      <c r="P90" s="37"/>
      <c r="Q90" s="37"/>
      <c r="R90" s="37"/>
      <c r="S90" s="37"/>
      <c r="T90" s="37"/>
      <c r="U90" s="37"/>
      <c r="V90" s="37"/>
      <c r="W90" s="37"/>
      <c r="X90" s="37"/>
      <c r="Y90" s="37"/>
      <c r="Z90" s="37"/>
      <c r="AA90" s="37"/>
      <c r="AB90" s="37"/>
      <c r="AC90" s="37"/>
      <c r="AD90" s="37"/>
      <c r="AE90" s="37"/>
      <c r="AF90" s="37"/>
      <c r="AG90" s="37"/>
      <c r="AH90" s="37"/>
      <c r="AI90" s="30" t="s">
        <v>31</v>
      </c>
      <c r="AJ90" s="37"/>
      <c r="AK90" s="37"/>
      <c r="AL90" s="37"/>
      <c r="AM90" s="271" t="str">
        <f>IF(E20="","",E20)</f>
        <v xml:space="preserve"> </v>
      </c>
      <c r="AN90" s="272"/>
      <c r="AO90" s="272"/>
      <c r="AP90" s="272"/>
      <c r="AQ90" s="37"/>
      <c r="AR90" s="40"/>
      <c r="AS90" s="275"/>
      <c r="AT90" s="276"/>
      <c r="AU90" s="70"/>
      <c r="AV90" s="70"/>
      <c r="AW90" s="70"/>
      <c r="AX90" s="70"/>
      <c r="AY90" s="70"/>
      <c r="AZ90" s="70"/>
      <c r="BA90" s="70"/>
      <c r="BB90" s="70"/>
      <c r="BC90" s="70"/>
      <c r="BD90" s="71"/>
      <c r="BE90" s="35"/>
    </row>
    <row r="91" spans="1:91" s="2" customFormat="1" ht="10.8" customHeight="1">
      <c r="A91" s="35"/>
      <c r="B91" s="36"/>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40"/>
      <c r="AS91" s="277"/>
      <c r="AT91" s="278"/>
      <c r="AU91" s="72"/>
      <c r="AV91" s="72"/>
      <c r="AW91" s="72"/>
      <c r="AX91" s="72"/>
      <c r="AY91" s="72"/>
      <c r="AZ91" s="72"/>
      <c r="BA91" s="72"/>
      <c r="BB91" s="72"/>
      <c r="BC91" s="72"/>
      <c r="BD91" s="73"/>
      <c r="BE91" s="35"/>
    </row>
    <row r="92" spans="1:91" s="2" customFormat="1" ht="29.25" customHeight="1">
      <c r="A92" s="35"/>
      <c r="B92" s="36"/>
      <c r="C92" s="279" t="s">
        <v>54</v>
      </c>
      <c r="D92" s="280"/>
      <c r="E92" s="280"/>
      <c r="F92" s="280"/>
      <c r="G92" s="280"/>
      <c r="H92" s="74"/>
      <c r="I92" s="282" t="s">
        <v>55</v>
      </c>
      <c r="J92" s="280"/>
      <c r="K92" s="280"/>
      <c r="L92" s="280"/>
      <c r="M92" s="280"/>
      <c r="N92" s="280"/>
      <c r="O92" s="280"/>
      <c r="P92" s="280"/>
      <c r="Q92" s="280"/>
      <c r="R92" s="280"/>
      <c r="S92" s="280"/>
      <c r="T92" s="280"/>
      <c r="U92" s="280"/>
      <c r="V92" s="280"/>
      <c r="W92" s="280"/>
      <c r="X92" s="280"/>
      <c r="Y92" s="280"/>
      <c r="Z92" s="280"/>
      <c r="AA92" s="280"/>
      <c r="AB92" s="280"/>
      <c r="AC92" s="280"/>
      <c r="AD92" s="280"/>
      <c r="AE92" s="280"/>
      <c r="AF92" s="280"/>
      <c r="AG92" s="281" t="s">
        <v>56</v>
      </c>
      <c r="AH92" s="280"/>
      <c r="AI92" s="280"/>
      <c r="AJ92" s="280"/>
      <c r="AK92" s="280"/>
      <c r="AL92" s="280"/>
      <c r="AM92" s="280"/>
      <c r="AN92" s="282" t="s">
        <v>57</v>
      </c>
      <c r="AO92" s="280"/>
      <c r="AP92" s="283"/>
      <c r="AQ92" s="75" t="s">
        <v>58</v>
      </c>
      <c r="AR92" s="40"/>
      <c r="AS92" s="76" t="s">
        <v>59</v>
      </c>
      <c r="AT92" s="77" t="s">
        <v>60</v>
      </c>
      <c r="AU92" s="77" t="s">
        <v>61</v>
      </c>
      <c r="AV92" s="77" t="s">
        <v>62</v>
      </c>
      <c r="AW92" s="77" t="s">
        <v>63</v>
      </c>
      <c r="AX92" s="77" t="s">
        <v>64</v>
      </c>
      <c r="AY92" s="77" t="s">
        <v>65</v>
      </c>
      <c r="AZ92" s="77" t="s">
        <v>66</v>
      </c>
      <c r="BA92" s="77" t="s">
        <v>67</v>
      </c>
      <c r="BB92" s="77" t="s">
        <v>68</v>
      </c>
      <c r="BC92" s="77" t="s">
        <v>69</v>
      </c>
      <c r="BD92" s="78" t="s">
        <v>70</v>
      </c>
      <c r="BE92" s="35"/>
    </row>
    <row r="93" spans="1:91" s="2" customFormat="1" ht="10.8" customHeight="1">
      <c r="A93" s="35"/>
      <c r="B93" s="36"/>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40"/>
      <c r="AS93" s="79"/>
      <c r="AT93" s="80"/>
      <c r="AU93" s="80"/>
      <c r="AV93" s="80"/>
      <c r="AW93" s="80"/>
      <c r="AX93" s="80"/>
      <c r="AY93" s="80"/>
      <c r="AZ93" s="80"/>
      <c r="BA93" s="80"/>
      <c r="BB93" s="80"/>
      <c r="BC93" s="80"/>
      <c r="BD93" s="81"/>
      <c r="BE93" s="35"/>
    </row>
    <row r="94" spans="1:91" s="6" customFormat="1" ht="32.4" customHeight="1">
      <c r="B94" s="82"/>
      <c r="C94" s="83" t="s">
        <v>71</v>
      </c>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287">
        <f>ROUND(SUM(AG95:AG100),2)</f>
        <v>0</v>
      </c>
      <c r="AH94" s="287"/>
      <c r="AI94" s="287"/>
      <c r="AJ94" s="287"/>
      <c r="AK94" s="287"/>
      <c r="AL94" s="287"/>
      <c r="AM94" s="287"/>
      <c r="AN94" s="288">
        <f t="shared" ref="AN94:AN100" si="0">SUM(AG94,AT94)</f>
        <v>0</v>
      </c>
      <c r="AO94" s="288"/>
      <c r="AP94" s="288"/>
      <c r="AQ94" s="86" t="s">
        <v>1</v>
      </c>
      <c r="AR94" s="87"/>
      <c r="AS94" s="88">
        <f>ROUND(SUM(AS95:AS100),2)</f>
        <v>0</v>
      </c>
      <c r="AT94" s="89">
        <f t="shared" ref="AT94:AT100" si="1">ROUND(SUM(AV94:AW94),2)</f>
        <v>0</v>
      </c>
      <c r="AU94" s="90">
        <f>ROUND(SUM(AU95:AU100),5)</f>
        <v>0</v>
      </c>
      <c r="AV94" s="89">
        <f>ROUND(AZ94*L29,2)</f>
        <v>0</v>
      </c>
      <c r="AW94" s="89">
        <f>ROUND(BA94*L30,2)</f>
        <v>0</v>
      </c>
      <c r="AX94" s="89">
        <f>ROUND(BB94*L29,2)</f>
        <v>0</v>
      </c>
      <c r="AY94" s="89">
        <f>ROUND(BC94*L30,2)</f>
        <v>0</v>
      </c>
      <c r="AZ94" s="89">
        <f>ROUND(SUM(AZ95:AZ100),2)</f>
        <v>0</v>
      </c>
      <c r="BA94" s="89">
        <f>ROUND(SUM(BA95:BA100),2)</f>
        <v>0</v>
      </c>
      <c r="BB94" s="89">
        <f>ROUND(SUM(BB95:BB100),2)</f>
        <v>0</v>
      </c>
      <c r="BC94" s="89">
        <f>ROUND(SUM(BC95:BC100),2)</f>
        <v>0</v>
      </c>
      <c r="BD94" s="91">
        <f>ROUND(SUM(BD95:BD100),2)</f>
        <v>0</v>
      </c>
      <c r="BS94" s="92" t="s">
        <v>72</v>
      </c>
      <c r="BT94" s="92" t="s">
        <v>73</v>
      </c>
      <c r="BU94" s="93" t="s">
        <v>74</v>
      </c>
      <c r="BV94" s="92" t="s">
        <v>75</v>
      </c>
      <c r="BW94" s="92" t="s">
        <v>5</v>
      </c>
      <c r="BX94" s="92" t="s">
        <v>76</v>
      </c>
      <c r="CL94" s="92" t="s">
        <v>1</v>
      </c>
    </row>
    <row r="95" spans="1:91" s="7" customFormat="1" ht="24.75" customHeight="1">
      <c r="A95" s="94" t="s">
        <v>77</v>
      </c>
      <c r="B95" s="95"/>
      <c r="C95" s="96"/>
      <c r="D95" s="284" t="s">
        <v>78</v>
      </c>
      <c r="E95" s="284"/>
      <c r="F95" s="284"/>
      <c r="G95" s="284"/>
      <c r="H95" s="284"/>
      <c r="I95" s="97"/>
      <c r="J95" s="284" t="s">
        <v>79</v>
      </c>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5">
        <f>'2021-030-a - Bourací práce'!J30</f>
        <v>0</v>
      </c>
      <c r="AH95" s="286"/>
      <c r="AI95" s="286"/>
      <c r="AJ95" s="286"/>
      <c r="AK95" s="286"/>
      <c r="AL95" s="286"/>
      <c r="AM95" s="286"/>
      <c r="AN95" s="285">
        <f t="shared" si="0"/>
        <v>0</v>
      </c>
      <c r="AO95" s="286"/>
      <c r="AP95" s="286"/>
      <c r="AQ95" s="98" t="s">
        <v>80</v>
      </c>
      <c r="AR95" s="99"/>
      <c r="AS95" s="100">
        <v>0</v>
      </c>
      <c r="AT95" s="101">
        <f t="shared" si="1"/>
        <v>0</v>
      </c>
      <c r="AU95" s="102">
        <f>'2021-030-a - Bourací práce'!P125</f>
        <v>0</v>
      </c>
      <c r="AV95" s="101">
        <f>'2021-030-a - Bourací práce'!J33</f>
        <v>0</v>
      </c>
      <c r="AW95" s="101">
        <f>'2021-030-a - Bourací práce'!J34</f>
        <v>0</v>
      </c>
      <c r="AX95" s="101">
        <f>'2021-030-a - Bourací práce'!J35</f>
        <v>0</v>
      </c>
      <c r="AY95" s="101">
        <f>'2021-030-a - Bourací práce'!J36</f>
        <v>0</v>
      </c>
      <c r="AZ95" s="101">
        <f>'2021-030-a - Bourací práce'!F33</f>
        <v>0</v>
      </c>
      <c r="BA95" s="101">
        <f>'2021-030-a - Bourací práce'!F34</f>
        <v>0</v>
      </c>
      <c r="BB95" s="101">
        <f>'2021-030-a - Bourací práce'!F35</f>
        <v>0</v>
      </c>
      <c r="BC95" s="101">
        <f>'2021-030-a - Bourací práce'!F36</f>
        <v>0</v>
      </c>
      <c r="BD95" s="103">
        <f>'2021-030-a - Bourací práce'!F37</f>
        <v>0</v>
      </c>
      <c r="BT95" s="104" t="s">
        <v>81</v>
      </c>
      <c r="BV95" s="104" t="s">
        <v>75</v>
      </c>
      <c r="BW95" s="104" t="s">
        <v>82</v>
      </c>
      <c r="BX95" s="104" t="s">
        <v>5</v>
      </c>
      <c r="CL95" s="104" t="s">
        <v>1</v>
      </c>
      <c r="CM95" s="104" t="s">
        <v>83</v>
      </c>
    </row>
    <row r="96" spans="1:91" s="7" customFormat="1" ht="24.75" customHeight="1">
      <c r="A96" s="94" t="s">
        <v>77</v>
      </c>
      <c r="B96" s="95"/>
      <c r="C96" s="96"/>
      <c r="D96" s="284" t="s">
        <v>84</v>
      </c>
      <c r="E96" s="284"/>
      <c r="F96" s="284"/>
      <c r="G96" s="284"/>
      <c r="H96" s="284"/>
      <c r="I96" s="97"/>
      <c r="J96" s="284" t="s">
        <v>85</v>
      </c>
      <c r="K96" s="284"/>
      <c r="L96" s="284"/>
      <c r="M96" s="284"/>
      <c r="N96" s="284"/>
      <c r="O96" s="284"/>
      <c r="P96" s="284"/>
      <c r="Q96" s="284"/>
      <c r="R96" s="284"/>
      <c r="S96" s="284"/>
      <c r="T96" s="284"/>
      <c r="U96" s="284"/>
      <c r="V96" s="284"/>
      <c r="W96" s="284"/>
      <c r="X96" s="284"/>
      <c r="Y96" s="284"/>
      <c r="Z96" s="284"/>
      <c r="AA96" s="284"/>
      <c r="AB96" s="284"/>
      <c r="AC96" s="284"/>
      <c r="AD96" s="284"/>
      <c r="AE96" s="284"/>
      <c r="AF96" s="284"/>
      <c r="AG96" s="285">
        <f>'2021-030-b - Stavební a k...'!J30</f>
        <v>0</v>
      </c>
      <c r="AH96" s="286"/>
      <c r="AI96" s="286"/>
      <c r="AJ96" s="286"/>
      <c r="AK96" s="286"/>
      <c r="AL96" s="286"/>
      <c r="AM96" s="286"/>
      <c r="AN96" s="285">
        <f t="shared" si="0"/>
        <v>0</v>
      </c>
      <c r="AO96" s="286"/>
      <c r="AP96" s="286"/>
      <c r="AQ96" s="98" t="s">
        <v>80</v>
      </c>
      <c r="AR96" s="99"/>
      <c r="AS96" s="100">
        <v>0</v>
      </c>
      <c r="AT96" s="101">
        <f t="shared" si="1"/>
        <v>0</v>
      </c>
      <c r="AU96" s="102">
        <f>'2021-030-b - Stavební a k...'!P136</f>
        <v>0</v>
      </c>
      <c r="AV96" s="101">
        <f>'2021-030-b - Stavební a k...'!J33</f>
        <v>0</v>
      </c>
      <c r="AW96" s="101">
        <f>'2021-030-b - Stavební a k...'!J34</f>
        <v>0</v>
      </c>
      <c r="AX96" s="101">
        <f>'2021-030-b - Stavební a k...'!J35</f>
        <v>0</v>
      </c>
      <c r="AY96" s="101">
        <f>'2021-030-b - Stavební a k...'!J36</f>
        <v>0</v>
      </c>
      <c r="AZ96" s="101">
        <f>'2021-030-b - Stavební a k...'!F33</f>
        <v>0</v>
      </c>
      <c r="BA96" s="101">
        <f>'2021-030-b - Stavební a k...'!F34</f>
        <v>0</v>
      </c>
      <c r="BB96" s="101">
        <f>'2021-030-b - Stavební a k...'!F35</f>
        <v>0</v>
      </c>
      <c r="BC96" s="101">
        <f>'2021-030-b - Stavební a k...'!F36</f>
        <v>0</v>
      </c>
      <c r="BD96" s="103">
        <f>'2021-030-b - Stavební a k...'!F37</f>
        <v>0</v>
      </c>
      <c r="BT96" s="104" t="s">
        <v>81</v>
      </c>
      <c r="BV96" s="104" t="s">
        <v>75</v>
      </c>
      <c r="BW96" s="104" t="s">
        <v>86</v>
      </c>
      <c r="BX96" s="104" t="s">
        <v>5</v>
      </c>
      <c r="CL96" s="104" t="s">
        <v>1</v>
      </c>
      <c r="CM96" s="104" t="s">
        <v>83</v>
      </c>
    </row>
    <row r="97" spans="1:91" s="7" customFormat="1" ht="24.75" customHeight="1">
      <c r="A97" s="94" t="s">
        <v>77</v>
      </c>
      <c r="B97" s="95"/>
      <c r="C97" s="96"/>
      <c r="D97" s="284" t="s">
        <v>87</v>
      </c>
      <c r="E97" s="284"/>
      <c r="F97" s="284"/>
      <c r="G97" s="284"/>
      <c r="H97" s="284"/>
      <c r="I97" s="97"/>
      <c r="J97" s="284" t="s">
        <v>88</v>
      </c>
      <c r="K97" s="284"/>
      <c r="L97" s="284"/>
      <c r="M97" s="284"/>
      <c r="N97" s="284"/>
      <c r="O97" s="284"/>
      <c r="P97" s="284"/>
      <c r="Q97" s="284"/>
      <c r="R97" s="284"/>
      <c r="S97" s="284"/>
      <c r="T97" s="284"/>
      <c r="U97" s="284"/>
      <c r="V97" s="284"/>
      <c r="W97" s="284"/>
      <c r="X97" s="284"/>
      <c r="Y97" s="284"/>
      <c r="Z97" s="284"/>
      <c r="AA97" s="284"/>
      <c r="AB97" s="284"/>
      <c r="AC97" s="284"/>
      <c r="AD97" s="284"/>
      <c r="AE97" s="284"/>
      <c r="AF97" s="284"/>
      <c r="AG97" s="285">
        <f>'2021-030-c - Elektroinsta...'!J30</f>
        <v>0</v>
      </c>
      <c r="AH97" s="286"/>
      <c r="AI97" s="286"/>
      <c r="AJ97" s="286"/>
      <c r="AK97" s="286"/>
      <c r="AL97" s="286"/>
      <c r="AM97" s="286"/>
      <c r="AN97" s="285">
        <f t="shared" si="0"/>
        <v>0</v>
      </c>
      <c r="AO97" s="286"/>
      <c r="AP97" s="286"/>
      <c r="AQ97" s="98" t="s">
        <v>80</v>
      </c>
      <c r="AR97" s="99"/>
      <c r="AS97" s="100">
        <v>0</v>
      </c>
      <c r="AT97" s="101">
        <f t="shared" si="1"/>
        <v>0</v>
      </c>
      <c r="AU97" s="102">
        <f>'2021-030-c - Elektroinsta...'!P143</f>
        <v>0</v>
      </c>
      <c r="AV97" s="101">
        <f>'2021-030-c - Elektroinsta...'!J33</f>
        <v>0</v>
      </c>
      <c r="AW97" s="101">
        <f>'2021-030-c - Elektroinsta...'!J34</f>
        <v>0</v>
      </c>
      <c r="AX97" s="101">
        <f>'2021-030-c - Elektroinsta...'!J35</f>
        <v>0</v>
      </c>
      <c r="AY97" s="101">
        <f>'2021-030-c - Elektroinsta...'!J36</f>
        <v>0</v>
      </c>
      <c r="AZ97" s="101">
        <f>'2021-030-c - Elektroinsta...'!F33</f>
        <v>0</v>
      </c>
      <c r="BA97" s="101">
        <f>'2021-030-c - Elektroinsta...'!F34</f>
        <v>0</v>
      </c>
      <c r="BB97" s="101">
        <f>'2021-030-c - Elektroinsta...'!F35</f>
        <v>0</v>
      </c>
      <c r="BC97" s="101">
        <f>'2021-030-c - Elektroinsta...'!F36</f>
        <v>0</v>
      </c>
      <c r="BD97" s="103">
        <f>'2021-030-c - Elektroinsta...'!F37</f>
        <v>0</v>
      </c>
      <c r="BT97" s="104" t="s">
        <v>81</v>
      </c>
      <c r="BV97" s="104" t="s">
        <v>75</v>
      </c>
      <c r="BW97" s="104" t="s">
        <v>89</v>
      </c>
      <c r="BX97" s="104" t="s">
        <v>5</v>
      </c>
      <c r="CL97" s="104" t="s">
        <v>1</v>
      </c>
      <c r="CM97" s="104" t="s">
        <v>83</v>
      </c>
    </row>
    <row r="98" spans="1:91" s="7" customFormat="1" ht="24.75" customHeight="1">
      <c r="A98" s="94" t="s">
        <v>77</v>
      </c>
      <c r="B98" s="95"/>
      <c r="C98" s="96"/>
      <c r="D98" s="284" t="s">
        <v>90</v>
      </c>
      <c r="E98" s="284"/>
      <c r="F98" s="284"/>
      <c r="G98" s="284"/>
      <c r="H98" s="284"/>
      <c r="I98" s="97"/>
      <c r="J98" s="284" t="s">
        <v>91</v>
      </c>
      <c r="K98" s="284"/>
      <c r="L98" s="284"/>
      <c r="M98" s="284"/>
      <c r="N98" s="284"/>
      <c r="O98" s="284"/>
      <c r="P98" s="284"/>
      <c r="Q98" s="284"/>
      <c r="R98" s="284"/>
      <c r="S98" s="284"/>
      <c r="T98" s="284"/>
      <c r="U98" s="284"/>
      <c r="V98" s="284"/>
      <c r="W98" s="284"/>
      <c r="X98" s="284"/>
      <c r="Y98" s="284"/>
      <c r="Z98" s="284"/>
      <c r="AA98" s="284"/>
      <c r="AB98" s="284"/>
      <c r="AC98" s="284"/>
      <c r="AD98" s="284"/>
      <c r="AE98" s="284"/>
      <c r="AF98" s="284"/>
      <c r="AG98" s="285">
        <f>'2021-030-d - Data'!J30</f>
        <v>0</v>
      </c>
      <c r="AH98" s="286"/>
      <c r="AI98" s="286"/>
      <c r="AJ98" s="286"/>
      <c r="AK98" s="286"/>
      <c r="AL98" s="286"/>
      <c r="AM98" s="286"/>
      <c r="AN98" s="285">
        <f t="shared" si="0"/>
        <v>0</v>
      </c>
      <c r="AO98" s="286"/>
      <c r="AP98" s="286"/>
      <c r="AQ98" s="98" t="s">
        <v>80</v>
      </c>
      <c r="AR98" s="99"/>
      <c r="AS98" s="100">
        <v>0</v>
      </c>
      <c r="AT98" s="101">
        <f t="shared" si="1"/>
        <v>0</v>
      </c>
      <c r="AU98" s="102">
        <f>'2021-030-d - Data'!P122</f>
        <v>0</v>
      </c>
      <c r="AV98" s="101">
        <f>'2021-030-d - Data'!J33</f>
        <v>0</v>
      </c>
      <c r="AW98" s="101">
        <f>'2021-030-d - Data'!J34</f>
        <v>0</v>
      </c>
      <c r="AX98" s="101">
        <f>'2021-030-d - Data'!J35</f>
        <v>0</v>
      </c>
      <c r="AY98" s="101">
        <f>'2021-030-d - Data'!J36</f>
        <v>0</v>
      </c>
      <c r="AZ98" s="101">
        <f>'2021-030-d - Data'!F33</f>
        <v>0</v>
      </c>
      <c r="BA98" s="101">
        <f>'2021-030-d - Data'!F34</f>
        <v>0</v>
      </c>
      <c r="BB98" s="101">
        <f>'2021-030-d - Data'!F35</f>
        <v>0</v>
      </c>
      <c r="BC98" s="101">
        <f>'2021-030-d - Data'!F36</f>
        <v>0</v>
      </c>
      <c r="BD98" s="103">
        <f>'2021-030-d - Data'!F37</f>
        <v>0</v>
      </c>
      <c r="BT98" s="104" t="s">
        <v>81</v>
      </c>
      <c r="BV98" s="104" t="s">
        <v>75</v>
      </c>
      <c r="BW98" s="104" t="s">
        <v>92</v>
      </c>
      <c r="BX98" s="104" t="s">
        <v>5</v>
      </c>
      <c r="CL98" s="104" t="s">
        <v>1</v>
      </c>
      <c r="CM98" s="104" t="s">
        <v>83</v>
      </c>
    </row>
    <row r="99" spans="1:91" s="7" customFormat="1" ht="24.75" customHeight="1">
      <c r="A99" s="94" t="s">
        <v>77</v>
      </c>
      <c r="B99" s="95"/>
      <c r="C99" s="96"/>
      <c r="D99" s="284" t="s">
        <v>93</v>
      </c>
      <c r="E99" s="284"/>
      <c r="F99" s="284"/>
      <c r="G99" s="284"/>
      <c r="H99" s="284"/>
      <c r="I99" s="97"/>
      <c r="J99" s="284" t="s">
        <v>94</v>
      </c>
      <c r="K99" s="284"/>
      <c r="L99" s="284"/>
      <c r="M99" s="284"/>
      <c r="N99" s="284"/>
      <c r="O99" s="284"/>
      <c r="P99" s="284"/>
      <c r="Q99" s="284"/>
      <c r="R99" s="284"/>
      <c r="S99" s="284"/>
      <c r="T99" s="284"/>
      <c r="U99" s="284"/>
      <c r="V99" s="284"/>
      <c r="W99" s="284"/>
      <c r="X99" s="284"/>
      <c r="Y99" s="284"/>
      <c r="Z99" s="284"/>
      <c r="AA99" s="284"/>
      <c r="AB99" s="284"/>
      <c r="AC99" s="284"/>
      <c r="AD99" s="284"/>
      <c r="AE99" s="284"/>
      <c r="AF99" s="284"/>
      <c r="AG99" s="285">
        <f>'2021-030-e - VZT'!J30</f>
        <v>0</v>
      </c>
      <c r="AH99" s="286"/>
      <c r="AI99" s="286"/>
      <c r="AJ99" s="286"/>
      <c r="AK99" s="286"/>
      <c r="AL99" s="286"/>
      <c r="AM99" s="286"/>
      <c r="AN99" s="285">
        <f t="shared" si="0"/>
        <v>0</v>
      </c>
      <c r="AO99" s="286"/>
      <c r="AP99" s="286"/>
      <c r="AQ99" s="98" t="s">
        <v>80</v>
      </c>
      <c r="AR99" s="99"/>
      <c r="AS99" s="100">
        <v>0</v>
      </c>
      <c r="AT99" s="101">
        <f t="shared" si="1"/>
        <v>0</v>
      </c>
      <c r="AU99" s="102">
        <f>'2021-030-e - VZT'!P129</f>
        <v>0</v>
      </c>
      <c r="AV99" s="101">
        <f>'2021-030-e - VZT'!J33</f>
        <v>0</v>
      </c>
      <c r="AW99" s="101">
        <f>'2021-030-e - VZT'!J34</f>
        <v>0</v>
      </c>
      <c r="AX99" s="101">
        <f>'2021-030-e - VZT'!J35</f>
        <v>0</v>
      </c>
      <c r="AY99" s="101">
        <f>'2021-030-e - VZT'!J36</f>
        <v>0</v>
      </c>
      <c r="AZ99" s="101">
        <f>'2021-030-e - VZT'!F33</f>
        <v>0</v>
      </c>
      <c r="BA99" s="101">
        <f>'2021-030-e - VZT'!F34</f>
        <v>0</v>
      </c>
      <c r="BB99" s="101">
        <f>'2021-030-e - VZT'!F35</f>
        <v>0</v>
      </c>
      <c r="BC99" s="101">
        <f>'2021-030-e - VZT'!F36</f>
        <v>0</v>
      </c>
      <c r="BD99" s="103">
        <f>'2021-030-e - VZT'!F37</f>
        <v>0</v>
      </c>
      <c r="BT99" s="104" t="s">
        <v>81</v>
      </c>
      <c r="BV99" s="104" t="s">
        <v>75</v>
      </c>
      <c r="BW99" s="104" t="s">
        <v>95</v>
      </c>
      <c r="BX99" s="104" t="s">
        <v>5</v>
      </c>
      <c r="CL99" s="104" t="s">
        <v>1</v>
      </c>
      <c r="CM99" s="104" t="s">
        <v>83</v>
      </c>
    </row>
    <row r="100" spans="1:91" s="7" customFormat="1" ht="24.75" customHeight="1">
      <c r="A100" s="94" t="s">
        <v>77</v>
      </c>
      <c r="B100" s="95"/>
      <c r="C100" s="96"/>
      <c r="D100" s="284" t="s">
        <v>96</v>
      </c>
      <c r="E100" s="284"/>
      <c r="F100" s="284"/>
      <c r="G100" s="284"/>
      <c r="H100" s="284"/>
      <c r="I100" s="97"/>
      <c r="J100" s="284" t="s">
        <v>97</v>
      </c>
      <c r="K100" s="284"/>
      <c r="L100" s="284"/>
      <c r="M100" s="284"/>
      <c r="N100" s="284"/>
      <c r="O100" s="284"/>
      <c r="P100" s="284"/>
      <c r="Q100" s="284"/>
      <c r="R100" s="284"/>
      <c r="S100" s="284"/>
      <c r="T100" s="284"/>
      <c r="U100" s="284"/>
      <c r="V100" s="284"/>
      <c r="W100" s="284"/>
      <c r="X100" s="284"/>
      <c r="Y100" s="284"/>
      <c r="Z100" s="284"/>
      <c r="AA100" s="284"/>
      <c r="AB100" s="284"/>
      <c r="AC100" s="284"/>
      <c r="AD100" s="284"/>
      <c r="AE100" s="284"/>
      <c r="AF100" s="284"/>
      <c r="AG100" s="285">
        <f>'2021-030-f - VRN'!J30</f>
        <v>0</v>
      </c>
      <c r="AH100" s="286"/>
      <c r="AI100" s="286"/>
      <c r="AJ100" s="286"/>
      <c r="AK100" s="286"/>
      <c r="AL100" s="286"/>
      <c r="AM100" s="286"/>
      <c r="AN100" s="285">
        <f t="shared" si="0"/>
        <v>0</v>
      </c>
      <c r="AO100" s="286"/>
      <c r="AP100" s="286"/>
      <c r="AQ100" s="98" t="s">
        <v>80</v>
      </c>
      <c r="AR100" s="99"/>
      <c r="AS100" s="105">
        <v>0</v>
      </c>
      <c r="AT100" s="106">
        <f t="shared" si="1"/>
        <v>0</v>
      </c>
      <c r="AU100" s="107">
        <f>'2021-030-f - VRN'!P122</f>
        <v>0</v>
      </c>
      <c r="AV100" s="106">
        <f>'2021-030-f - VRN'!J33</f>
        <v>0</v>
      </c>
      <c r="AW100" s="106">
        <f>'2021-030-f - VRN'!J34</f>
        <v>0</v>
      </c>
      <c r="AX100" s="106">
        <f>'2021-030-f - VRN'!J35</f>
        <v>0</v>
      </c>
      <c r="AY100" s="106">
        <f>'2021-030-f - VRN'!J36</f>
        <v>0</v>
      </c>
      <c r="AZ100" s="106">
        <f>'2021-030-f - VRN'!F33</f>
        <v>0</v>
      </c>
      <c r="BA100" s="106">
        <f>'2021-030-f - VRN'!F34</f>
        <v>0</v>
      </c>
      <c r="BB100" s="106">
        <f>'2021-030-f - VRN'!F35</f>
        <v>0</v>
      </c>
      <c r="BC100" s="106">
        <f>'2021-030-f - VRN'!F36</f>
        <v>0</v>
      </c>
      <c r="BD100" s="108">
        <f>'2021-030-f - VRN'!F37</f>
        <v>0</v>
      </c>
      <c r="BT100" s="104" t="s">
        <v>81</v>
      </c>
      <c r="BV100" s="104" t="s">
        <v>75</v>
      </c>
      <c r="BW100" s="104" t="s">
        <v>98</v>
      </c>
      <c r="BX100" s="104" t="s">
        <v>5</v>
      </c>
      <c r="CL100" s="104" t="s">
        <v>1</v>
      </c>
      <c r="CM100" s="104" t="s">
        <v>83</v>
      </c>
    </row>
    <row r="101" spans="1:91" s="2" customFormat="1" ht="30" customHeight="1">
      <c r="A101" s="35"/>
      <c r="B101" s="36"/>
      <c r="C101" s="37"/>
      <c r="D101" s="37"/>
      <c r="E101" s="37"/>
      <c r="F101" s="37"/>
      <c r="G101" s="37"/>
      <c r="H101" s="37"/>
      <c r="I101" s="37"/>
      <c r="J101" s="37"/>
      <c r="K101" s="37"/>
      <c r="L101" s="37"/>
      <c r="M101" s="37"/>
      <c r="N101" s="37"/>
      <c r="O101" s="37"/>
      <c r="P101" s="37"/>
      <c r="Q101" s="37"/>
      <c r="R101" s="37"/>
      <c r="S101" s="37"/>
      <c r="T101" s="37"/>
      <c r="U101" s="37"/>
      <c r="V101" s="37"/>
      <c r="W101" s="37"/>
      <c r="X101" s="37"/>
      <c r="Y101" s="37"/>
      <c r="Z101" s="37"/>
      <c r="AA101" s="37"/>
      <c r="AB101" s="37"/>
      <c r="AC101" s="37"/>
      <c r="AD101" s="37"/>
      <c r="AE101" s="37"/>
      <c r="AF101" s="37"/>
      <c r="AG101" s="37"/>
      <c r="AH101" s="37"/>
      <c r="AI101" s="37"/>
      <c r="AJ101" s="37"/>
      <c r="AK101" s="37"/>
      <c r="AL101" s="37"/>
      <c r="AM101" s="37"/>
      <c r="AN101" s="37"/>
      <c r="AO101" s="37"/>
      <c r="AP101" s="37"/>
      <c r="AQ101" s="37"/>
      <c r="AR101" s="40"/>
      <c r="AS101" s="35"/>
      <c r="AT101" s="35"/>
      <c r="AU101" s="35"/>
      <c r="AV101" s="35"/>
      <c r="AW101" s="35"/>
      <c r="AX101" s="35"/>
      <c r="AY101" s="35"/>
      <c r="AZ101" s="35"/>
      <c r="BA101" s="35"/>
      <c r="BB101" s="35"/>
      <c r="BC101" s="35"/>
      <c r="BD101" s="35"/>
      <c r="BE101" s="35"/>
    </row>
    <row r="102" spans="1:91" s="2" customFormat="1" ht="6.9" customHeight="1">
      <c r="A102" s="35"/>
      <c r="B102" s="55"/>
      <c r="C102" s="56"/>
      <c r="D102" s="56"/>
      <c r="E102" s="56"/>
      <c r="F102" s="56"/>
      <c r="G102" s="56"/>
      <c r="H102" s="56"/>
      <c r="I102" s="56"/>
      <c r="J102" s="56"/>
      <c r="K102" s="56"/>
      <c r="L102" s="56"/>
      <c r="M102" s="56"/>
      <c r="N102" s="56"/>
      <c r="O102" s="56"/>
      <c r="P102" s="56"/>
      <c r="Q102" s="56"/>
      <c r="R102" s="56"/>
      <c r="S102" s="56"/>
      <c r="T102" s="56"/>
      <c r="U102" s="56"/>
      <c r="V102" s="56"/>
      <c r="W102" s="56"/>
      <c r="X102" s="56"/>
      <c r="Y102" s="56"/>
      <c r="Z102" s="56"/>
      <c r="AA102" s="56"/>
      <c r="AB102" s="56"/>
      <c r="AC102" s="56"/>
      <c r="AD102" s="56"/>
      <c r="AE102" s="56"/>
      <c r="AF102" s="56"/>
      <c r="AG102" s="56"/>
      <c r="AH102" s="56"/>
      <c r="AI102" s="56"/>
      <c r="AJ102" s="56"/>
      <c r="AK102" s="56"/>
      <c r="AL102" s="56"/>
      <c r="AM102" s="56"/>
      <c r="AN102" s="56"/>
      <c r="AO102" s="56"/>
      <c r="AP102" s="56"/>
      <c r="AQ102" s="56"/>
      <c r="AR102" s="40"/>
      <c r="AS102" s="35"/>
      <c r="AT102" s="35"/>
      <c r="AU102" s="35"/>
      <c r="AV102" s="35"/>
      <c r="AW102" s="35"/>
      <c r="AX102" s="35"/>
      <c r="AY102" s="35"/>
      <c r="AZ102" s="35"/>
      <c r="BA102" s="35"/>
      <c r="BB102" s="35"/>
      <c r="BC102" s="35"/>
      <c r="BD102" s="35"/>
      <c r="BE102" s="35"/>
    </row>
  </sheetData>
  <sheetProtection formatColumns="0" formatRows="0"/>
  <mergeCells count="63">
    <mergeCell ref="AR2:BE2"/>
    <mergeCell ref="E23:AN23"/>
    <mergeCell ref="E24:AN24"/>
    <mergeCell ref="AK33:AO33"/>
    <mergeCell ref="L33:P33"/>
    <mergeCell ref="W33:AE33"/>
    <mergeCell ref="AK35:AO35"/>
    <mergeCell ref="X35:AB35"/>
    <mergeCell ref="W31:AE31"/>
    <mergeCell ref="AK31:AO31"/>
    <mergeCell ref="AK32:AO32"/>
    <mergeCell ref="L32:P32"/>
    <mergeCell ref="W32:AE32"/>
    <mergeCell ref="BE5:BE34"/>
    <mergeCell ref="K5:AJ5"/>
    <mergeCell ref="K6:AJ6"/>
    <mergeCell ref="E14:AJ14"/>
    <mergeCell ref="AK26:AO26"/>
    <mergeCell ref="L28:P28"/>
    <mergeCell ref="W28:AE28"/>
    <mergeCell ref="AK28:AO28"/>
    <mergeCell ref="W29:AE29"/>
    <mergeCell ref="L29:P29"/>
    <mergeCell ref="AK29:AO29"/>
    <mergeCell ref="AK30:AO30"/>
    <mergeCell ref="L30:P30"/>
    <mergeCell ref="W30:AE30"/>
    <mergeCell ref="L31:P31"/>
    <mergeCell ref="AN100:AP100"/>
    <mergeCell ref="AG100:AM100"/>
    <mergeCell ref="D100:H100"/>
    <mergeCell ref="J100:AF100"/>
    <mergeCell ref="AG94:AM94"/>
    <mergeCell ref="AN94:AP94"/>
    <mergeCell ref="AN98:AP98"/>
    <mergeCell ref="AG98:AM98"/>
    <mergeCell ref="D98:H98"/>
    <mergeCell ref="J98:AF98"/>
    <mergeCell ref="AN99:AP99"/>
    <mergeCell ref="AG99:AM99"/>
    <mergeCell ref="D99:H99"/>
    <mergeCell ref="J99:AF99"/>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L85:AJ85"/>
    <mergeCell ref="AM87:AN87"/>
    <mergeCell ref="AM89:AP89"/>
    <mergeCell ref="AS89:AT91"/>
    <mergeCell ref="AM90:AP90"/>
  </mergeCells>
  <hyperlinks>
    <hyperlink ref="A95" location="'2021-030-a - Bourací práce'!C2" display="/" xr:uid="{00000000-0004-0000-0000-000000000000}"/>
    <hyperlink ref="A96" location="'2021-030-b - Stavební a k...'!C2" display="/" xr:uid="{00000000-0004-0000-0000-000001000000}"/>
    <hyperlink ref="A97" location="'2021-030-c - Elektroinsta...'!C2" display="/" xr:uid="{00000000-0004-0000-0000-000002000000}"/>
    <hyperlink ref="A98" location="'2021-030-d - Data'!C2" display="/" xr:uid="{00000000-0004-0000-0000-000003000000}"/>
    <hyperlink ref="A99" location="'2021-030-e - VZT'!C2" display="/" xr:uid="{00000000-0004-0000-0000-000004000000}"/>
    <hyperlink ref="A100" location="'2021-030-f - VRN'!C2" display="/" xr:uid="{00000000-0004-0000-00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271"/>
  <sheetViews>
    <sheetView showGridLines="0" workbookViewId="0"/>
  </sheetViews>
  <sheetFormatPr defaultRowHeight="14.4"/>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307"/>
      <c r="M2" s="307"/>
      <c r="N2" s="307"/>
      <c r="O2" s="307"/>
      <c r="P2" s="307"/>
      <c r="Q2" s="307"/>
      <c r="R2" s="307"/>
      <c r="S2" s="307"/>
      <c r="T2" s="307"/>
      <c r="U2" s="307"/>
      <c r="V2" s="307"/>
      <c r="AT2" s="18" t="s">
        <v>82</v>
      </c>
    </row>
    <row r="3" spans="1:46" s="1" customFormat="1" ht="6.9" customHeight="1">
      <c r="B3" s="109"/>
      <c r="C3" s="110"/>
      <c r="D3" s="110"/>
      <c r="E3" s="110"/>
      <c r="F3" s="110"/>
      <c r="G3" s="110"/>
      <c r="H3" s="110"/>
      <c r="I3" s="110"/>
      <c r="J3" s="110"/>
      <c r="K3" s="110"/>
      <c r="L3" s="21"/>
      <c r="AT3" s="18" t="s">
        <v>83</v>
      </c>
    </row>
    <row r="4" spans="1:46" s="1" customFormat="1" ht="24.9" customHeight="1">
      <c r="B4" s="21"/>
      <c r="D4" s="111" t="s">
        <v>99</v>
      </c>
      <c r="L4" s="21"/>
      <c r="M4" s="112" t="s">
        <v>10</v>
      </c>
      <c r="AT4" s="18" t="s">
        <v>4</v>
      </c>
    </row>
    <row r="5" spans="1:46" s="1" customFormat="1" ht="6.9" customHeight="1">
      <c r="B5" s="21"/>
      <c r="L5" s="21"/>
    </row>
    <row r="6" spans="1:46" s="1" customFormat="1" ht="12" customHeight="1">
      <c r="B6" s="21"/>
      <c r="D6" s="113" t="s">
        <v>16</v>
      </c>
      <c r="L6" s="21"/>
    </row>
    <row r="7" spans="1:46" s="1" customFormat="1" ht="16.5" customHeight="1">
      <c r="B7" s="21"/>
      <c r="E7" s="308" t="str">
        <f>'Rekapitulace stavby'!K6</f>
        <v>Stavební úpravy pro obměnu skiagrafického systému 2023</v>
      </c>
      <c r="F7" s="309"/>
      <c r="G7" s="309"/>
      <c r="H7" s="309"/>
      <c r="L7" s="21"/>
    </row>
    <row r="8" spans="1:46" s="2" customFormat="1" ht="12" customHeight="1">
      <c r="A8" s="35"/>
      <c r="B8" s="40"/>
      <c r="C8" s="35"/>
      <c r="D8" s="113" t="s">
        <v>100</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10" t="s">
        <v>101</v>
      </c>
      <c r="F9" s="311"/>
      <c r="G9" s="311"/>
      <c r="H9" s="311"/>
      <c r="I9" s="35"/>
      <c r="J9" s="35"/>
      <c r="K9" s="35"/>
      <c r="L9" s="52"/>
      <c r="S9" s="35"/>
      <c r="T9" s="35"/>
      <c r="U9" s="35"/>
      <c r="V9" s="35"/>
      <c r="W9" s="35"/>
      <c r="X9" s="35"/>
      <c r="Y9" s="35"/>
      <c r="Z9" s="35"/>
      <c r="AA9" s="35"/>
      <c r="AB9" s="35"/>
      <c r="AC9" s="35"/>
      <c r="AD9" s="35"/>
      <c r="AE9" s="35"/>
    </row>
    <row r="10" spans="1:46" s="2" customFormat="1" ht="10.199999999999999">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18</v>
      </c>
      <c r="E11" s="35"/>
      <c r="F11" s="114" t="s">
        <v>1</v>
      </c>
      <c r="G11" s="35"/>
      <c r="H11" s="35"/>
      <c r="I11" s="113" t="s">
        <v>19</v>
      </c>
      <c r="J11" s="114"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20</v>
      </c>
      <c r="E12" s="35"/>
      <c r="F12" s="114" t="s">
        <v>21</v>
      </c>
      <c r="G12" s="35"/>
      <c r="H12" s="35"/>
      <c r="I12" s="113" t="s">
        <v>22</v>
      </c>
      <c r="J12" s="115" t="str">
        <f>'Rekapitulace stavby'!AN8</f>
        <v>9. 1. 2023</v>
      </c>
      <c r="K12" s="35"/>
      <c r="L12" s="52"/>
      <c r="S12" s="35"/>
      <c r="T12" s="35"/>
      <c r="U12" s="35"/>
      <c r="V12" s="35"/>
      <c r="W12" s="35"/>
      <c r="X12" s="35"/>
      <c r="Y12" s="35"/>
      <c r="Z12" s="35"/>
      <c r="AA12" s="35"/>
      <c r="AB12" s="35"/>
      <c r="AC12" s="35"/>
      <c r="AD12" s="35"/>
      <c r="AE12" s="35"/>
    </row>
    <row r="13" spans="1:46" s="2" customFormat="1" ht="10.8"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24</v>
      </c>
      <c r="E14" s="35"/>
      <c r="F14" s="35"/>
      <c r="G14" s="35"/>
      <c r="H14" s="35"/>
      <c r="I14" s="113" t="s">
        <v>25</v>
      </c>
      <c r="J14" s="114" t="str">
        <f>IF('Rekapitulace stavby'!AN10="","",'Rekapitulace stavby'!AN10)</f>
        <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tr">
        <f>IF('Rekapitulace stavby'!E11="","",'Rekapitulace stavby'!E11)</f>
        <v xml:space="preserve"> </v>
      </c>
      <c r="F15" s="35"/>
      <c r="G15" s="35"/>
      <c r="H15" s="35"/>
      <c r="I15" s="113" t="s">
        <v>26</v>
      </c>
      <c r="J15" s="114" t="str">
        <f>IF('Rekapitulace stavby'!AN11="","",'Rekapitulace stavby'!AN11)</f>
        <v/>
      </c>
      <c r="K15" s="35"/>
      <c r="L15" s="52"/>
      <c r="S15" s="35"/>
      <c r="T15" s="35"/>
      <c r="U15" s="35"/>
      <c r="V15" s="35"/>
      <c r="W15" s="35"/>
      <c r="X15" s="35"/>
      <c r="Y15" s="35"/>
      <c r="Z15" s="35"/>
      <c r="AA15" s="35"/>
      <c r="AB15" s="35"/>
      <c r="AC15" s="35"/>
      <c r="AD15" s="35"/>
      <c r="AE15" s="35"/>
    </row>
    <row r="16" spans="1:46" s="2" customFormat="1" ht="6.9"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27</v>
      </c>
      <c r="E17" s="35"/>
      <c r="F17" s="35"/>
      <c r="G17" s="35"/>
      <c r="H17" s="35"/>
      <c r="I17" s="113"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12" t="str">
        <f>'Rekapitulace stavby'!E14</f>
        <v>Vyplň údaj</v>
      </c>
      <c r="F18" s="313"/>
      <c r="G18" s="313"/>
      <c r="H18" s="313"/>
      <c r="I18" s="113" t="s">
        <v>26</v>
      </c>
      <c r="J18" s="31" t="str">
        <f>'Rekapitulace stavby'!AN14</f>
        <v>Vyplň údaj</v>
      </c>
      <c r="K18" s="35"/>
      <c r="L18" s="52"/>
      <c r="S18" s="35"/>
      <c r="T18" s="35"/>
      <c r="U18" s="35"/>
      <c r="V18" s="35"/>
      <c r="W18" s="35"/>
      <c r="X18" s="35"/>
      <c r="Y18" s="35"/>
      <c r="Z18" s="35"/>
      <c r="AA18" s="35"/>
      <c r="AB18" s="35"/>
      <c r="AC18" s="35"/>
      <c r="AD18" s="35"/>
      <c r="AE18" s="35"/>
    </row>
    <row r="19" spans="1:31" s="2" customFormat="1" ht="6.9"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29</v>
      </c>
      <c r="E20" s="35"/>
      <c r="F20" s="35"/>
      <c r="G20" s="35"/>
      <c r="H20" s="35"/>
      <c r="I20" s="113" t="s">
        <v>25</v>
      </c>
      <c r="J20" s="114" t="str">
        <f>IF('Rekapitulace stavby'!AN16="","",'Rekapitulace stavby'!AN16)</f>
        <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tr">
        <f>IF('Rekapitulace stavby'!E17="","",'Rekapitulace stavby'!E17)</f>
        <v xml:space="preserve"> </v>
      </c>
      <c r="F21" s="35"/>
      <c r="G21" s="35"/>
      <c r="H21" s="35"/>
      <c r="I21" s="113" t="s">
        <v>26</v>
      </c>
      <c r="J21" s="114" t="str">
        <f>IF('Rekapitulace stavby'!AN17="","",'Rekapitulace stavby'!AN17)</f>
        <v/>
      </c>
      <c r="K21" s="35"/>
      <c r="L21" s="52"/>
      <c r="S21" s="35"/>
      <c r="T21" s="35"/>
      <c r="U21" s="35"/>
      <c r="V21" s="35"/>
      <c r="W21" s="35"/>
      <c r="X21" s="35"/>
      <c r="Y21" s="35"/>
      <c r="Z21" s="35"/>
      <c r="AA21" s="35"/>
      <c r="AB21" s="35"/>
      <c r="AC21" s="35"/>
      <c r="AD21" s="35"/>
      <c r="AE21" s="35"/>
    </row>
    <row r="22" spans="1:31" s="2" customFormat="1" ht="6.9"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31</v>
      </c>
      <c r="E23" s="35"/>
      <c r="F23" s="35"/>
      <c r="G23" s="35"/>
      <c r="H23" s="35"/>
      <c r="I23" s="113" t="s">
        <v>25</v>
      </c>
      <c r="J23" s="114" t="str">
        <f>IF('Rekapitulace stavby'!AN19="","",'Rekapitulace stavby'!AN19)</f>
        <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tr">
        <f>IF('Rekapitulace stavby'!E20="","",'Rekapitulace stavby'!E20)</f>
        <v xml:space="preserve"> </v>
      </c>
      <c r="F24" s="35"/>
      <c r="G24" s="35"/>
      <c r="H24" s="35"/>
      <c r="I24" s="113" t="s">
        <v>26</v>
      </c>
      <c r="J24" s="114" t="str">
        <f>IF('Rekapitulace stavby'!AN20="","",'Rekapitulace stavby'!AN20)</f>
        <v/>
      </c>
      <c r="K24" s="35"/>
      <c r="L24" s="52"/>
      <c r="S24" s="35"/>
      <c r="T24" s="35"/>
      <c r="U24" s="35"/>
      <c r="V24" s="35"/>
      <c r="W24" s="35"/>
      <c r="X24" s="35"/>
      <c r="Y24" s="35"/>
      <c r="Z24" s="35"/>
      <c r="AA24" s="35"/>
      <c r="AB24" s="35"/>
      <c r="AC24" s="35"/>
      <c r="AD24" s="35"/>
      <c r="AE24" s="35"/>
    </row>
    <row r="25" spans="1:31" s="2" customFormat="1" ht="6.9"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32</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14" t="s">
        <v>1</v>
      </c>
      <c r="F27" s="314"/>
      <c r="G27" s="314"/>
      <c r="H27" s="314"/>
      <c r="I27" s="116"/>
      <c r="J27" s="116"/>
      <c r="K27" s="116"/>
      <c r="L27" s="118"/>
      <c r="S27" s="116"/>
      <c r="T27" s="116"/>
      <c r="U27" s="116"/>
      <c r="V27" s="116"/>
      <c r="W27" s="116"/>
      <c r="X27" s="116"/>
      <c r="Y27" s="116"/>
      <c r="Z27" s="116"/>
      <c r="AA27" s="116"/>
      <c r="AB27" s="116"/>
      <c r="AC27" s="116"/>
      <c r="AD27" s="116"/>
      <c r="AE27" s="116"/>
    </row>
    <row r="28" spans="1:31" s="2" customFormat="1" ht="6.9"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33</v>
      </c>
      <c r="E30" s="35"/>
      <c r="F30" s="35"/>
      <c r="G30" s="35"/>
      <c r="H30" s="35"/>
      <c r="I30" s="35"/>
      <c r="J30" s="121">
        <f>ROUND(J125, 2)</f>
        <v>0</v>
      </c>
      <c r="K30" s="35"/>
      <c r="L30" s="52"/>
      <c r="S30" s="35"/>
      <c r="T30" s="35"/>
      <c r="U30" s="35"/>
      <c r="V30" s="35"/>
      <c r="W30" s="35"/>
      <c r="X30" s="35"/>
      <c r="Y30" s="35"/>
      <c r="Z30" s="35"/>
      <c r="AA30" s="35"/>
      <c r="AB30" s="35"/>
      <c r="AC30" s="35"/>
      <c r="AD30" s="35"/>
      <c r="AE30" s="35"/>
    </row>
    <row r="31" spans="1:31" s="2" customFormat="1" ht="6.9"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 customHeight="1">
      <c r="A32" s="35"/>
      <c r="B32" s="40"/>
      <c r="C32" s="35"/>
      <c r="D32" s="35"/>
      <c r="E32" s="35"/>
      <c r="F32" s="122" t="s">
        <v>35</v>
      </c>
      <c r="G32" s="35"/>
      <c r="H32" s="35"/>
      <c r="I32" s="122" t="s">
        <v>34</v>
      </c>
      <c r="J32" s="122" t="s">
        <v>36</v>
      </c>
      <c r="K32" s="35"/>
      <c r="L32" s="52"/>
      <c r="S32" s="35"/>
      <c r="T32" s="35"/>
      <c r="U32" s="35"/>
      <c r="V32" s="35"/>
      <c r="W32" s="35"/>
      <c r="X32" s="35"/>
      <c r="Y32" s="35"/>
      <c r="Z32" s="35"/>
      <c r="AA32" s="35"/>
      <c r="AB32" s="35"/>
      <c r="AC32" s="35"/>
      <c r="AD32" s="35"/>
      <c r="AE32" s="35"/>
    </row>
    <row r="33" spans="1:31" s="2" customFormat="1" ht="14.4" customHeight="1">
      <c r="A33" s="35"/>
      <c r="B33" s="40"/>
      <c r="C33" s="35"/>
      <c r="D33" s="123" t="s">
        <v>37</v>
      </c>
      <c r="E33" s="113" t="s">
        <v>38</v>
      </c>
      <c r="F33" s="124">
        <f>ROUND((SUM(BE125:BE270)),  2)</f>
        <v>0</v>
      </c>
      <c r="G33" s="35"/>
      <c r="H33" s="35"/>
      <c r="I33" s="125">
        <v>0.21</v>
      </c>
      <c r="J33" s="124">
        <f>ROUND(((SUM(BE125:BE270))*I33),  2)</f>
        <v>0</v>
      </c>
      <c r="K33" s="35"/>
      <c r="L33" s="52"/>
      <c r="S33" s="35"/>
      <c r="T33" s="35"/>
      <c r="U33" s="35"/>
      <c r="V33" s="35"/>
      <c r="W33" s="35"/>
      <c r="X33" s="35"/>
      <c r="Y33" s="35"/>
      <c r="Z33" s="35"/>
      <c r="AA33" s="35"/>
      <c r="AB33" s="35"/>
      <c r="AC33" s="35"/>
      <c r="AD33" s="35"/>
      <c r="AE33" s="35"/>
    </row>
    <row r="34" spans="1:31" s="2" customFormat="1" ht="14.4" customHeight="1">
      <c r="A34" s="35"/>
      <c r="B34" s="40"/>
      <c r="C34" s="35"/>
      <c r="D34" s="35"/>
      <c r="E34" s="113" t="s">
        <v>39</v>
      </c>
      <c r="F34" s="124">
        <f>ROUND((SUM(BF125:BF270)),  2)</f>
        <v>0</v>
      </c>
      <c r="G34" s="35"/>
      <c r="H34" s="35"/>
      <c r="I34" s="125">
        <v>0.15</v>
      </c>
      <c r="J34" s="124">
        <f>ROUND(((SUM(BF125:BF270))*I34),  2)</f>
        <v>0</v>
      </c>
      <c r="K34" s="35"/>
      <c r="L34" s="52"/>
      <c r="S34" s="35"/>
      <c r="T34" s="35"/>
      <c r="U34" s="35"/>
      <c r="V34" s="35"/>
      <c r="W34" s="35"/>
      <c r="X34" s="35"/>
      <c r="Y34" s="35"/>
      <c r="Z34" s="35"/>
      <c r="AA34" s="35"/>
      <c r="AB34" s="35"/>
      <c r="AC34" s="35"/>
      <c r="AD34" s="35"/>
      <c r="AE34" s="35"/>
    </row>
    <row r="35" spans="1:31" s="2" customFormat="1" ht="14.4" hidden="1" customHeight="1">
      <c r="A35" s="35"/>
      <c r="B35" s="40"/>
      <c r="C35" s="35"/>
      <c r="D35" s="35"/>
      <c r="E35" s="113" t="s">
        <v>40</v>
      </c>
      <c r="F35" s="124">
        <f>ROUND((SUM(BG125:BG270)),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 hidden="1" customHeight="1">
      <c r="A36" s="35"/>
      <c r="B36" s="40"/>
      <c r="C36" s="35"/>
      <c r="D36" s="35"/>
      <c r="E36" s="113" t="s">
        <v>41</v>
      </c>
      <c r="F36" s="124">
        <f>ROUND((SUM(BH125:BH270)),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 hidden="1" customHeight="1">
      <c r="A37" s="35"/>
      <c r="B37" s="40"/>
      <c r="C37" s="35"/>
      <c r="D37" s="35"/>
      <c r="E37" s="113" t="s">
        <v>42</v>
      </c>
      <c r="F37" s="124">
        <f>ROUND((SUM(BI125:BI270)),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43</v>
      </c>
      <c r="E39" s="128"/>
      <c r="F39" s="128"/>
      <c r="G39" s="129" t="s">
        <v>44</v>
      </c>
      <c r="H39" s="130" t="s">
        <v>45</v>
      </c>
      <c r="I39" s="128"/>
      <c r="J39" s="131">
        <f>SUM(J30:J37)</f>
        <v>0</v>
      </c>
      <c r="K39" s="132"/>
      <c r="L39" s="52"/>
      <c r="S39" s="35"/>
      <c r="T39" s="35"/>
      <c r="U39" s="35"/>
      <c r="V39" s="35"/>
      <c r="W39" s="35"/>
      <c r="X39" s="35"/>
      <c r="Y39" s="35"/>
      <c r="Z39" s="35"/>
      <c r="AA39" s="35"/>
      <c r="AB39" s="35"/>
      <c r="AC39" s="35"/>
      <c r="AD39" s="35"/>
      <c r="AE39" s="35"/>
    </row>
    <row r="40" spans="1:31" s="2" customFormat="1" ht="14.4"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 customHeight="1">
      <c r="B41" s="21"/>
      <c r="L41" s="21"/>
    </row>
    <row r="42" spans="1:31" s="1" customFormat="1" ht="14.4" customHeight="1">
      <c r="B42" s="21"/>
      <c r="L42" s="21"/>
    </row>
    <row r="43" spans="1:31" s="1" customFormat="1" ht="14.4" customHeight="1">
      <c r="B43" s="21"/>
      <c r="L43" s="21"/>
    </row>
    <row r="44" spans="1:31" s="1" customFormat="1" ht="14.4" customHeight="1">
      <c r="B44" s="21"/>
      <c r="L44" s="21"/>
    </row>
    <row r="45" spans="1:31" s="1" customFormat="1" ht="14.4" customHeight="1">
      <c r="B45" s="21"/>
      <c r="L45" s="21"/>
    </row>
    <row r="46" spans="1:31" s="1" customFormat="1" ht="14.4" customHeight="1">
      <c r="B46" s="21"/>
      <c r="L46" s="21"/>
    </row>
    <row r="47" spans="1:31" s="1" customFormat="1" ht="14.4" customHeight="1">
      <c r="B47" s="21"/>
      <c r="L47" s="21"/>
    </row>
    <row r="48" spans="1:31" s="1" customFormat="1" ht="14.4" customHeight="1">
      <c r="B48" s="21"/>
      <c r="L48" s="21"/>
    </row>
    <row r="49" spans="1:31" s="1" customFormat="1" ht="14.4" customHeight="1">
      <c r="B49" s="21"/>
      <c r="L49" s="21"/>
    </row>
    <row r="50" spans="1:31" s="2" customFormat="1" ht="14.4" customHeight="1">
      <c r="B50" s="52"/>
      <c r="D50" s="133" t="s">
        <v>46</v>
      </c>
      <c r="E50" s="134"/>
      <c r="F50" s="134"/>
      <c r="G50" s="133" t="s">
        <v>47</v>
      </c>
      <c r="H50" s="134"/>
      <c r="I50" s="134"/>
      <c r="J50" s="134"/>
      <c r="K50" s="134"/>
      <c r="L50" s="52"/>
    </row>
    <row r="51" spans="1:31" ht="10.199999999999999">
      <c r="B51" s="21"/>
      <c r="L51" s="21"/>
    </row>
    <row r="52" spans="1:31" ht="10.199999999999999">
      <c r="B52" s="21"/>
      <c r="L52" s="21"/>
    </row>
    <row r="53" spans="1:31" ht="10.199999999999999">
      <c r="B53" s="21"/>
      <c r="L53" s="21"/>
    </row>
    <row r="54" spans="1:31" ht="10.199999999999999">
      <c r="B54" s="21"/>
      <c r="L54" s="21"/>
    </row>
    <row r="55" spans="1:31" ht="10.199999999999999">
      <c r="B55" s="21"/>
      <c r="L55" s="21"/>
    </row>
    <row r="56" spans="1:31" ht="10.199999999999999">
      <c r="B56" s="21"/>
      <c r="L56" s="21"/>
    </row>
    <row r="57" spans="1:31" ht="10.199999999999999">
      <c r="B57" s="21"/>
      <c r="L57" s="21"/>
    </row>
    <row r="58" spans="1:31" ht="10.199999999999999">
      <c r="B58" s="21"/>
      <c r="L58" s="21"/>
    </row>
    <row r="59" spans="1:31" ht="10.199999999999999">
      <c r="B59" s="21"/>
      <c r="L59" s="21"/>
    </row>
    <row r="60" spans="1:31" ht="10.199999999999999">
      <c r="B60" s="21"/>
      <c r="L60" s="21"/>
    </row>
    <row r="61" spans="1:31" s="2" customFormat="1" ht="13.2">
      <c r="A61" s="35"/>
      <c r="B61" s="40"/>
      <c r="C61" s="35"/>
      <c r="D61" s="135" t="s">
        <v>48</v>
      </c>
      <c r="E61" s="136"/>
      <c r="F61" s="137" t="s">
        <v>49</v>
      </c>
      <c r="G61" s="135" t="s">
        <v>48</v>
      </c>
      <c r="H61" s="136"/>
      <c r="I61" s="136"/>
      <c r="J61" s="138" t="s">
        <v>49</v>
      </c>
      <c r="K61" s="136"/>
      <c r="L61" s="52"/>
      <c r="S61" s="35"/>
      <c r="T61" s="35"/>
      <c r="U61" s="35"/>
      <c r="V61" s="35"/>
      <c r="W61" s="35"/>
      <c r="X61" s="35"/>
      <c r="Y61" s="35"/>
      <c r="Z61" s="35"/>
      <c r="AA61" s="35"/>
      <c r="AB61" s="35"/>
      <c r="AC61" s="35"/>
      <c r="AD61" s="35"/>
      <c r="AE61" s="35"/>
    </row>
    <row r="62" spans="1:31" ht="10.199999999999999">
      <c r="B62" s="21"/>
      <c r="L62" s="21"/>
    </row>
    <row r="63" spans="1:31" ht="10.199999999999999">
      <c r="B63" s="21"/>
      <c r="L63" s="21"/>
    </row>
    <row r="64" spans="1:31" ht="10.199999999999999">
      <c r="B64" s="21"/>
      <c r="L64" s="21"/>
    </row>
    <row r="65" spans="1:31" s="2" customFormat="1" ht="13.2">
      <c r="A65" s="35"/>
      <c r="B65" s="40"/>
      <c r="C65" s="35"/>
      <c r="D65" s="133" t="s">
        <v>50</v>
      </c>
      <c r="E65" s="139"/>
      <c r="F65" s="139"/>
      <c r="G65" s="133" t="s">
        <v>51</v>
      </c>
      <c r="H65" s="139"/>
      <c r="I65" s="139"/>
      <c r="J65" s="139"/>
      <c r="K65" s="139"/>
      <c r="L65" s="52"/>
      <c r="S65" s="35"/>
      <c r="T65" s="35"/>
      <c r="U65" s="35"/>
      <c r="V65" s="35"/>
      <c r="W65" s="35"/>
      <c r="X65" s="35"/>
      <c r="Y65" s="35"/>
      <c r="Z65" s="35"/>
      <c r="AA65" s="35"/>
      <c r="AB65" s="35"/>
      <c r="AC65" s="35"/>
      <c r="AD65" s="35"/>
      <c r="AE65" s="35"/>
    </row>
    <row r="66" spans="1:31" ht="10.199999999999999">
      <c r="B66" s="21"/>
      <c r="L66" s="21"/>
    </row>
    <row r="67" spans="1:31" ht="10.199999999999999">
      <c r="B67" s="21"/>
      <c r="L67" s="21"/>
    </row>
    <row r="68" spans="1:31" ht="10.199999999999999">
      <c r="B68" s="21"/>
      <c r="L68" s="21"/>
    </row>
    <row r="69" spans="1:31" ht="10.199999999999999">
      <c r="B69" s="21"/>
      <c r="L69" s="21"/>
    </row>
    <row r="70" spans="1:31" ht="10.199999999999999">
      <c r="B70" s="21"/>
      <c r="L70" s="21"/>
    </row>
    <row r="71" spans="1:31" ht="10.199999999999999">
      <c r="B71" s="21"/>
      <c r="L71" s="21"/>
    </row>
    <row r="72" spans="1:31" ht="10.199999999999999">
      <c r="B72" s="21"/>
      <c r="L72" s="21"/>
    </row>
    <row r="73" spans="1:31" ht="10.199999999999999">
      <c r="B73" s="21"/>
      <c r="L73" s="21"/>
    </row>
    <row r="74" spans="1:31" ht="10.199999999999999">
      <c r="B74" s="21"/>
      <c r="L74" s="21"/>
    </row>
    <row r="75" spans="1:31" ht="10.199999999999999">
      <c r="B75" s="21"/>
      <c r="L75" s="21"/>
    </row>
    <row r="76" spans="1:31" s="2" customFormat="1" ht="13.2">
      <c r="A76" s="35"/>
      <c r="B76" s="40"/>
      <c r="C76" s="35"/>
      <c r="D76" s="135" t="s">
        <v>48</v>
      </c>
      <c r="E76" s="136"/>
      <c r="F76" s="137" t="s">
        <v>49</v>
      </c>
      <c r="G76" s="135" t="s">
        <v>48</v>
      </c>
      <c r="H76" s="136"/>
      <c r="I76" s="136"/>
      <c r="J76" s="138" t="s">
        <v>49</v>
      </c>
      <c r="K76" s="136"/>
      <c r="L76" s="52"/>
      <c r="S76" s="35"/>
      <c r="T76" s="35"/>
      <c r="U76" s="35"/>
      <c r="V76" s="35"/>
      <c r="W76" s="35"/>
      <c r="X76" s="35"/>
      <c r="Y76" s="35"/>
      <c r="Z76" s="35"/>
      <c r="AA76" s="35"/>
      <c r="AB76" s="35"/>
      <c r="AC76" s="35"/>
      <c r="AD76" s="35"/>
      <c r="AE76" s="35"/>
    </row>
    <row r="77" spans="1:31" s="2" customFormat="1" ht="14.4"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 customHeight="1">
      <c r="A82" s="35"/>
      <c r="B82" s="36"/>
      <c r="C82" s="24" t="s">
        <v>102</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15" t="str">
        <f>E7</f>
        <v>Stavební úpravy pro obměnu skiagrafického systému 2023</v>
      </c>
      <c r="F85" s="316"/>
      <c r="G85" s="316"/>
      <c r="H85" s="316"/>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100</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8" t="str">
        <f>E9</f>
        <v>2021-030-a - Bourací práce</v>
      </c>
      <c r="F87" s="317"/>
      <c r="G87" s="317"/>
      <c r="H87" s="317"/>
      <c r="I87" s="37"/>
      <c r="J87" s="37"/>
      <c r="K87" s="37"/>
      <c r="L87" s="52"/>
      <c r="S87" s="35"/>
      <c r="T87" s="35"/>
      <c r="U87" s="35"/>
      <c r="V87" s="35"/>
      <c r="W87" s="35"/>
      <c r="X87" s="35"/>
      <c r="Y87" s="35"/>
      <c r="Z87" s="35"/>
      <c r="AA87" s="35"/>
      <c r="AB87" s="35"/>
      <c r="AC87" s="35"/>
      <c r="AD87" s="35"/>
      <c r="AE87" s="35"/>
    </row>
    <row r="88" spans="1:47" s="2" customFormat="1" ht="6.9"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 xml:space="preserve"> </v>
      </c>
      <c r="G89" s="37"/>
      <c r="H89" s="37"/>
      <c r="I89" s="30" t="s">
        <v>22</v>
      </c>
      <c r="J89" s="67" t="str">
        <f>IF(J12="","",J12)</f>
        <v>9. 1. 2023</v>
      </c>
      <c r="K89" s="37"/>
      <c r="L89" s="52"/>
      <c r="S89" s="35"/>
      <c r="T89" s="35"/>
      <c r="U89" s="35"/>
      <c r="V89" s="35"/>
      <c r="W89" s="35"/>
      <c r="X89" s="35"/>
      <c r="Y89" s="35"/>
      <c r="Z89" s="35"/>
      <c r="AA89" s="35"/>
      <c r="AB89" s="35"/>
      <c r="AC89" s="35"/>
      <c r="AD89" s="35"/>
      <c r="AE89" s="35"/>
    </row>
    <row r="90" spans="1:47" s="2" customFormat="1" ht="6.9"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15" customHeight="1">
      <c r="A91" s="35"/>
      <c r="B91" s="36"/>
      <c r="C91" s="30" t="s">
        <v>24</v>
      </c>
      <c r="D91" s="37"/>
      <c r="E91" s="37"/>
      <c r="F91" s="28" t="str">
        <f>E15</f>
        <v xml:space="preserve"> </v>
      </c>
      <c r="G91" s="37"/>
      <c r="H91" s="37"/>
      <c r="I91" s="30" t="s">
        <v>29</v>
      </c>
      <c r="J91" s="33" t="str">
        <f>E21</f>
        <v xml:space="preserve"> </v>
      </c>
      <c r="K91" s="37"/>
      <c r="L91" s="52"/>
      <c r="S91" s="35"/>
      <c r="T91" s="35"/>
      <c r="U91" s="35"/>
      <c r="V91" s="35"/>
      <c r="W91" s="35"/>
      <c r="X91" s="35"/>
      <c r="Y91" s="35"/>
      <c r="Z91" s="35"/>
      <c r="AA91" s="35"/>
      <c r="AB91" s="35"/>
      <c r="AC91" s="35"/>
      <c r="AD91" s="35"/>
      <c r="AE91" s="35"/>
    </row>
    <row r="92" spans="1:47" s="2" customFormat="1" ht="15.15" customHeight="1">
      <c r="A92" s="35"/>
      <c r="B92" s="36"/>
      <c r="C92" s="30" t="s">
        <v>27</v>
      </c>
      <c r="D92" s="37"/>
      <c r="E92" s="37"/>
      <c r="F92" s="28" t="str">
        <f>IF(E18="","",E18)</f>
        <v>Vyplň údaj</v>
      </c>
      <c r="G92" s="37"/>
      <c r="H92" s="37"/>
      <c r="I92" s="30" t="s">
        <v>31</v>
      </c>
      <c r="J92" s="33" t="str">
        <f>E24</f>
        <v xml:space="preserve"> </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103</v>
      </c>
      <c r="D94" s="145"/>
      <c r="E94" s="145"/>
      <c r="F94" s="145"/>
      <c r="G94" s="145"/>
      <c r="H94" s="145"/>
      <c r="I94" s="145"/>
      <c r="J94" s="146" t="s">
        <v>104</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8" customHeight="1">
      <c r="A96" s="35"/>
      <c r="B96" s="36"/>
      <c r="C96" s="147" t="s">
        <v>105</v>
      </c>
      <c r="D96" s="37"/>
      <c r="E96" s="37"/>
      <c r="F96" s="37"/>
      <c r="G96" s="37"/>
      <c r="H96" s="37"/>
      <c r="I96" s="37"/>
      <c r="J96" s="85">
        <f>J125</f>
        <v>0</v>
      </c>
      <c r="K96" s="37"/>
      <c r="L96" s="52"/>
      <c r="S96" s="35"/>
      <c r="T96" s="35"/>
      <c r="U96" s="35"/>
      <c r="V96" s="35"/>
      <c r="W96" s="35"/>
      <c r="X96" s="35"/>
      <c r="Y96" s="35"/>
      <c r="Z96" s="35"/>
      <c r="AA96" s="35"/>
      <c r="AB96" s="35"/>
      <c r="AC96" s="35"/>
      <c r="AD96" s="35"/>
      <c r="AE96" s="35"/>
      <c r="AU96" s="18" t="s">
        <v>106</v>
      </c>
    </row>
    <row r="97" spans="1:31" s="9" customFormat="1" ht="24.9" customHeight="1">
      <c r="B97" s="148"/>
      <c r="C97" s="149"/>
      <c r="D97" s="150" t="s">
        <v>107</v>
      </c>
      <c r="E97" s="151"/>
      <c r="F97" s="151"/>
      <c r="G97" s="151"/>
      <c r="H97" s="151"/>
      <c r="I97" s="151"/>
      <c r="J97" s="152">
        <f>J126</f>
        <v>0</v>
      </c>
      <c r="K97" s="149"/>
      <c r="L97" s="153"/>
    </row>
    <row r="98" spans="1:31" s="10" customFormat="1" ht="19.95" customHeight="1">
      <c r="B98" s="154"/>
      <c r="C98" s="155"/>
      <c r="D98" s="156" t="s">
        <v>108</v>
      </c>
      <c r="E98" s="157"/>
      <c r="F98" s="157"/>
      <c r="G98" s="157"/>
      <c r="H98" s="157"/>
      <c r="I98" s="157"/>
      <c r="J98" s="158">
        <f>J127</f>
        <v>0</v>
      </c>
      <c r="K98" s="155"/>
      <c r="L98" s="159"/>
    </row>
    <row r="99" spans="1:31" s="10" customFormat="1" ht="19.95" customHeight="1">
      <c r="B99" s="154"/>
      <c r="C99" s="155"/>
      <c r="D99" s="156" t="s">
        <v>109</v>
      </c>
      <c r="E99" s="157"/>
      <c r="F99" s="157"/>
      <c r="G99" s="157"/>
      <c r="H99" s="157"/>
      <c r="I99" s="157"/>
      <c r="J99" s="158">
        <f>J198</f>
        <v>0</v>
      </c>
      <c r="K99" s="155"/>
      <c r="L99" s="159"/>
    </row>
    <row r="100" spans="1:31" s="9" customFormat="1" ht="24.9" customHeight="1">
      <c r="B100" s="148"/>
      <c r="C100" s="149"/>
      <c r="D100" s="150" t="s">
        <v>110</v>
      </c>
      <c r="E100" s="151"/>
      <c r="F100" s="151"/>
      <c r="G100" s="151"/>
      <c r="H100" s="151"/>
      <c r="I100" s="151"/>
      <c r="J100" s="152">
        <f>J213</f>
        <v>0</v>
      </c>
      <c r="K100" s="149"/>
      <c r="L100" s="153"/>
    </row>
    <row r="101" spans="1:31" s="10" customFormat="1" ht="19.95" customHeight="1">
      <c r="B101" s="154"/>
      <c r="C101" s="155"/>
      <c r="D101" s="156" t="s">
        <v>111</v>
      </c>
      <c r="E101" s="157"/>
      <c r="F101" s="157"/>
      <c r="G101" s="157"/>
      <c r="H101" s="157"/>
      <c r="I101" s="157"/>
      <c r="J101" s="158">
        <f>J214</f>
        <v>0</v>
      </c>
      <c r="K101" s="155"/>
      <c r="L101" s="159"/>
    </row>
    <row r="102" spans="1:31" s="10" customFormat="1" ht="19.95" customHeight="1">
      <c r="B102" s="154"/>
      <c r="C102" s="155"/>
      <c r="D102" s="156" t="s">
        <v>112</v>
      </c>
      <c r="E102" s="157"/>
      <c r="F102" s="157"/>
      <c r="G102" s="157"/>
      <c r="H102" s="157"/>
      <c r="I102" s="157"/>
      <c r="J102" s="158">
        <f>J221</f>
        <v>0</v>
      </c>
      <c r="K102" s="155"/>
      <c r="L102" s="159"/>
    </row>
    <row r="103" spans="1:31" s="10" customFormat="1" ht="19.95" customHeight="1">
      <c r="B103" s="154"/>
      <c r="C103" s="155"/>
      <c r="D103" s="156" t="s">
        <v>113</v>
      </c>
      <c r="E103" s="157"/>
      <c r="F103" s="157"/>
      <c r="G103" s="157"/>
      <c r="H103" s="157"/>
      <c r="I103" s="157"/>
      <c r="J103" s="158">
        <f>J235</f>
        <v>0</v>
      </c>
      <c r="K103" s="155"/>
      <c r="L103" s="159"/>
    </row>
    <row r="104" spans="1:31" s="10" customFormat="1" ht="19.95" customHeight="1">
      <c r="B104" s="154"/>
      <c r="C104" s="155"/>
      <c r="D104" s="156" t="s">
        <v>114</v>
      </c>
      <c r="E104" s="157"/>
      <c r="F104" s="157"/>
      <c r="G104" s="157"/>
      <c r="H104" s="157"/>
      <c r="I104" s="157"/>
      <c r="J104" s="158">
        <f>J244</f>
        <v>0</v>
      </c>
      <c r="K104" s="155"/>
      <c r="L104" s="159"/>
    </row>
    <row r="105" spans="1:31" s="10" customFormat="1" ht="19.95" customHeight="1">
      <c r="B105" s="154"/>
      <c r="C105" s="155"/>
      <c r="D105" s="156" t="s">
        <v>115</v>
      </c>
      <c r="E105" s="157"/>
      <c r="F105" s="157"/>
      <c r="G105" s="157"/>
      <c r="H105" s="157"/>
      <c r="I105" s="157"/>
      <c r="J105" s="158">
        <f>J264</f>
        <v>0</v>
      </c>
      <c r="K105" s="155"/>
      <c r="L105" s="159"/>
    </row>
    <row r="106" spans="1:31" s="2" customFormat="1" ht="21.75" customHeight="1">
      <c r="A106" s="35"/>
      <c r="B106" s="36"/>
      <c r="C106" s="37"/>
      <c r="D106" s="37"/>
      <c r="E106" s="37"/>
      <c r="F106" s="37"/>
      <c r="G106" s="37"/>
      <c r="H106" s="37"/>
      <c r="I106" s="37"/>
      <c r="J106" s="37"/>
      <c r="K106" s="37"/>
      <c r="L106" s="52"/>
      <c r="S106" s="35"/>
      <c r="T106" s="35"/>
      <c r="U106" s="35"/>
      <c r="V106" s="35"/>
      <c r="W106" s="35"/>
      <c r="X106" s="35"/>
      <c r="Y106" s="35"/>
      <c r="Z106" s="35"/>
      <c r="AA106" s="35"/>
      <c r="AB106" s="35"/>
      <c r="AC106" s="35"/>
      <c r="AD106" s="35"/>
      <c r="AE106" s="35"/>
    </row>
    <row r="107" spans="1:31" s="2" customFormat="1" ht="6.9" customHeight="1">
      <c r="A107" s="35"/>
      <c r="B107" s="55"/>
      <c r="C107" s="56"/>
      <c r="D107" s="56"/>
      <c r="E107" s="56"/>
      <c r="F107" s="56"/>
      <c r="G107" s="56"/>
      <c r="H107" s="56"/>
      <c r="I107" s="56"/>
      <c r="J107" s="56"/>
      <c r="K107" s="56"/>
      <c r="L107" s="52"/>
      <c r="S107" s="35"/>
      <c r="T107" s="35"/>
      <c r="U107" s="35"/>
      <c r="V107" s="35"/>
      <c r="W107" s="35"/>
      <c r="X107" s="35"/>
      <c r="Y107" s="35"/>
      <c r="Z107" s="35"/>
      <c r="AA107" s="35"/>
      <c r="AB107" s="35"/>
      <c r="AC107" s="35"/>
      <c r="AD107" s="35"/>
      <c r="AE107" s="35"/>
    </row>
    <row r="111" spans="1:31" s="2" customFormat="1" ht="6.9" customHeight="1">
      <c r="A111" s="35"/>
      <c r="B111" s="57"/>
      <c r="C111" s="58"/>
      <c r="D111" s="58"/>
      <c r="E111" s="58"/>
      <c r="F111" s="58"/>
      <c r="G111" s="58"/>
      <c r="H111" s="58"/>
      <c r="I111" s="58"/>
      <c r="J111" s="58"/>
      <c r="K111" s="58"/>
      <c r="L111" s="52"/>
      <c r="S111" s="35"/>
      <c r="T111" s="35"/>
      <c r="U111" s="35"/>
      <c r="V111" s="35"/>
      <c r="W111" s="35"/>
      <c r="X111" s="35"/>
      <c r="Y111" s="35"/>
      <c r="Z111" s="35"/>
      <c r="AA111" s="35"/>
      <c r="AB111" s="35"/>
      <c r="AC111" s="35"/>
      <c r="AD111" s="35"/>
      <c r="AE111" s="35"/>
    </row>
    <row r="112" spans="1:31" s="2" customFormat="1" ht="24.9" customHeight="1">
      <c r="A112" s="35"/>
      <c r="B112" s="36"/>
      <c r="C112" s="24" t="s">
        <v>116</v>
      </c>
      <c r="D112" s="37"/>
      <c r="E112" s="37"/>
      <c r="F112" s="37"/>
      <c r="G112" s="37"/>
      <c r="H112" s="37"/>
      <c r="I112" s="37"/>
      <c r="J112" s="37"/>
      <c r="K112" s="37"/>
      <c r="L112" s="52"/>
      <c r="S112" s="35"/>
      <c r="T112" s="35"/>
      <c r="U112" s="35"/>
      <c r="V112" s="35"/>
      <c r="W112" s="35"/>
      <c r="X112" s="35"/>
      <c r="Y112" s="35"/>
      <c r="Z112" s="35"/>
      <c r="AA112" s="35"/>
      <c r="AB112" s="35"/>
      <c r="AC112" s="35"/>
      <c r="AD112" s="35"/>
      <c r="AE112" s="35"/>
    </row>
    <row r="113" spans="1:65" s="2" customFormat="1" ht="6.9" customHeight="1">
      <c r="A113" s="35"/>
      <c r="B113" s="36"/>
      <c r="C113" s="37"/>
      <c r="D113" s="37"/>
      <c r="E113" s="37"/>
      <c r="F113" s="37"/>
      <c r="G113" s="37"/>
      <c r="H113" s="37"/>
      <c r="I113" s="37"/>
      <c r="J113" s="37"/>
      <c r="K113" s="37"/>
      <c r="L113" s="52"/>
      <c r="S113" s="35"/>
      <c r="T113" s="35"/>
      <c r="U113" s="35"/>
      <c r="V113" s="35"/>
      <c r="W113" s="35"/>
      <c r="X113" s="35"/>
      <c r="Y113" s="35"/>
      <c r="Z113" s="35"/>
      <c r="AA113" s="35"/>
      <c r="AB113" s="35"/>
      <c r="AC113" s="35"/>
      <c r="AD113" s="35"/>
      <c r="AE113" s="35"/>
    </row>
    <row r="114" spans="1:65" s="2" customFormat="1" ht="12" customHeight="1">
      <c r="A114" s="35"/>
      <c r="B114" s="36"/>
      <c r="C114" s="30" t="s">
        <v>16</v>
      </c>
      <c r="D114" s="37"/>
      <c r="E114" s="37"/>
      <c r="F114" s="37"/>
      <c r="G114" s="37"/>
      <c r="H114" s="37"/>
      <c r="I114" s="37"/>
      <c r="J114" s="37"/>
      <c r="K114" s="37"/>
      <c r="L114" s="52"/>
      <c r="S114" s="35"/>
      <c r="T114" s="35"/>
      <c r="U114" s="35"/>
      <c r="V114" s="35"/>
      <c r="W114" s="35"/>
      <c r="X114" s="35"/>
      <c r="Y114" s="35"/>
      <c r="Z114" s="35"/>
      <c r="AA114" s="35"/>
      <c r="AB114" s="35"/>
      <c r="AC114" s="35"/>
      <c r="AD114" s="35"/>
      <c r="AE114" s="35"/>
    </row>
    <row r="115" spans="1:65" s="2" customFormat="1" ht="16.5" customHeight="1">
      <c r="A115" s="35"/>
      <c r="B115" s="36"/>
      <c r="C115" s="37"/>
      <c r="D115" s="37"/>
      <c r="E115" s="315" t="str">
        <f>E7</f>
        <v>Stavební úpravy pro obměnu skiagrafického systému 2023</v>
      </c>
      <c r="F115" s="316"/>
      <c r="G115" s="316"/>
      <c r="H115" s="316"/>
      <c r="I115" s="37"/>
      <c r="J115" s="37"/>
      <c r="K115" s="37"/>
      <c r="L115" s="52"/>
      <c r="S115" s="35"/>
      <c r="T115" s="35"/>
      <c r="U115" s="35"/>
      <c r="V115" s="35"/>
      <c r="W115" s="35"/>
      <c r="X115" s="35"/>
      <c r="Y115" s="35"/>
      <c r="Z115" s="35"/>
      <c r="AA115" s="35"/>
      <c r="AB115" s="35"/>
      <c r="AC115" s="35"/>
      <c r="AD115" s="35"/>
      <c r="AE115" s="35"/>
    </row>
    <row r="116" spans="1:65" s="2" customFormat="1" ht="12" customHeight="1">
      <c r="A116" s="35"/>
      <c r="B116" s="36"/>
      <c r="C116" s="30" t="s">
        <v>100</v>
      </c>
      <c r="D116" s="37"/>
      <c r="E116" s="37"/>
      <c r="F116" s="37"/>
      <c r="G116" s="37"/>
      <c r="H116" s="37"/>
      <c r="I116" s="37"/>
      <c r="J116" s="37"/>
      <c r="K116" s="37"/>
      <c r="L116" s="52"/>
      <c r="S116" s="35"/>
      <c r="T116" s="35"/>
      <c r="U116" s="35"/>
      <c r="V116" s="35"/>
      <c r="W116" s="35"/>
      <c r="X116" s="35"/>
      <c r="Y116" s="35"/>
      <c r="Z116" s="35"/>
      <c r="AA116" s="35"/>
      <c r="AB116" s="35"/>
      <c r="AC116" s="35"/>
      <c r="AD116" s="35"/>
      <c r="AE116" s="35"/>
    </row>
    <row r="117" spans="1:65" s="2" customFormat="1" ht="16.5" customHeight="1">
      <c r="A117" s="35"/>
      <c r="B117" s="36"/>
      <c r="C117" s="37"/>
      <c r="D117" s="37"/>
      <c r="E117" s="268" t="str">
        <f>E9</f>
        <v>2021-030-a - Bourací práce</v>
      </c>
      <c r="F117" s="317"/>
      <c r="G117" s="317"/>
      <c r="H117" s="317"/>
      <c r="I117" s="37"/>
      <c r="J117" s="37"/>
      <c r="K117" s="37"/>
      <c r="L117" s="52"/>
      <c r="S117" s="35"/>
      <c r="T117" s="35"/>
      <c r="U117" s="35"/>
      <c r="V117" s="35"/>
      <c r="W117" s="35"/>
      <c r="X117" s="35"/>
      <c r="Y117" s="35"/>
      <c r="Z117" s="35"/>
      <c r="AA117" s="35"/>
      <c r="AB117" s="35"/>
      <c r="AC117" s="35"/>
      <c r="AD117" s="35"/>
      <c r="AE117" s="35"/>
    </row>
    <row r="118" spans="1:65" s="2" customFormat="1" ht="6.9" customHeight="1">
      <c r="A118" s="35"/>
      <c r="B118" s="36"/>
      <c r="C118" s="37"/>
      <c r="D118" s="37"/>
      <c r="E118" s="37"/>
      <c r="F118" s="37"/>
      <c r="G118" s="37"/>
      <c r="H118" s="37"/>
      <c r="I118" s="37"/>
      <c r="J118" s="37"/>
      <c r="K118" s="37"/>
      <c r="L118" s="52"/>
      <c r="S118" s="35"/>
      <c r="T118" s="35"/>
      <c r="U118" s="35"/>
      <c r="V118" s="35"/>
      <c r="W118" s="35"/>
      <c r="X118" s="35"/>
      <c r="Y118" s="35"/>
      <c r="Z118" s="35"/>
      <c r="AA118" s="35"/>
      <c r="AB118" s="35"/>
      <c r="AC118" s="35"/>
      <c r="AD118" s="35"/>
      <c r="AE118" s="35"/>
    </row>
    <row r="119" spans="1:65" s="2" customFormat="1" ht="12" customHeight="1">
      <c r="A119" s="35"/>
      <c r="B119" s="36"/>
      <c r="C119" s="30" t="s">
        <v>20</v>
      </c>
      <c r="D119" s="37"/>
      <c r="E119" s="37"/>
      <c r="F119" s="28" t="str">
        <f>F12</f>
        <v xml:space="preserve"> </v>
      </c>
      <c r="G119" s="37"/>
      <c r="H119" s="37"/>
      <c r="I119" s="30" t="s">
        <v>22</v>
      </c>
      <c r="J119" s="67" t="str">
        <f>IF(J12="","",J12)</f>
        <v>9. 1. 2023</v>
      </c>
      <c r="K119" s="37"/>
      <c r="L119" s="52"/>
      <c r="S119" s="35"/>
      <c r="T119" s="35"/>
      <c r="U119" s="35"/>
      <c r="V119" s="35"/>
      <c r="W119" s="35"/>
      <c r="X119" s="35"/>
      <c r="Y119" s="35"/>
      <c r="Z119" s="35"/>
      <c r="AA119" s="35"/>
      <c r="AB119" s="35"/>
      <c r="AC119" s="35"/>
      <c r="AD119" s="35"/>
      <c r="AE119" s="35"/>
    </row>
    <row r="120" spans="1:65" s="2" customFormat="1" ht="6.9" customHeight="1">
      <c r="A120" s="35"/>
      <c r="B120" s="36"/>
      <c r="C120" s="37"/>
      <c r="D120" s="37"/>
      <c r="E120" s="37"/>
      <c r="F120" s="37"/>
      <c r="G120" s="37"/>
      <c r="H120" s="37"/>
      <c r="I120" s="37"/>
      <c r="J120" s="37"/>
      <c r="K120" s="37"/>
      <c r="L120" s="52"/>
      <c r="S120" s="35"/>
      <c r="T120" s="35"/>
      <c r="U120" s="35"/>
      <c r="V120" s="35"/>
      <c r="W120" s="35"/>
      <c r="X120" s="35"/>
      <c r="Y120" s="35"/>
      <c r="Z120" s="35"/>
      <c r="AA120" s="35"/>
      <c r="AB120" s="35"/>
      <c r="AC120" s="35"/>
      <c r="AD120" s="35"/>
      <c r="AE120" s="35"/>
    </row>
    <row r="121" spans="1:65" s="2" customFormat="1" ht="15.15" customHeight="1">
      <c r="A121" s="35"/>
      <c r="B121" s="36"/>
      <c r="C121" s="30" t="s">
        <v>24</v>
      </c>
      <c r="D121" s="37"/>
      <c r="E121" s="37"/>
      <c r="F121" s="28" t="str">
        <f>E15</f>
        <v xml:space="preserve"> </v>
      </c>
      <c r="G121" s="37"/>
      <c r="H121" s="37"/>
      <c r="I121" s="30" t="s">
        <v>29</v>
      </c>
      <c r="J121" s="33" t="str">
        <f>E21</f>
        <v xml:space="preserve"> </v>
      </c>
      <c r="K121" s="37"/>
      <c r="L121" s="52"/>
      <c r="S121" s="35"/>
      <c r="T121" s="35"/>
      <c r="U121" s="35"/>
      <c r="V121" s="35"/>
      <c r="W121" s="35"/>
      <c r="X121" s="35"/>
      <c r="Y121" s="35"/>
      <c r="Z121" s="35"/>
      <c r="AA121" s="35"/>
      <c r="AB121" s="35"/>
      <c r="AC121" s="35"/>
      <c r="AD121" s="35"/>
      <c r="AE121" s="35"/>
    </row>
    <row r="122" spans="1:65" s="2" customFormat="1" ht="15.15" customHeight="1">
      <c r="A122" s="35"/>
      <c r="B122" s="36"/>
      <c r="C122" s="30" t="s">
        <v>27</v>
      </c>
      <c r="D122" s="37"/>
      <c r="E122" s="37"/>
      <c r="F122" s="28" t="str">
        <f>IF(E18="","",E18)</f>
        <v>Vyplň údaj</v>
      </c>
      <c r="G122" s="37"/>
      <c r="H122" s="37"/>
      <c r="I122" s="30" t="s">
        <v>31</v>
      </c>
      <c r="J122" s="33" t="str">
        <f>E24</f>
        <v xml:space="preserve"> </v>
      </c>
      <c r="K122" s="37"/>
      <c r="L122" s="52"/>
      <c r="S122" s="35"/>
      <c r="T122" s="35"/>
      <c r="U122" s="35"/>
      <c r="V122" s="35"/>
      <c r="W122" s="35"/>
      <c r="X122" s="35"/>
      <c r="Y122" s="35"/>
      <c r="Z122" s="35"/>
      <c r="AA122" s="35"/>
      <c r="AB122" s="35"/>
      <c r="AC122" s="35"/>
      <c r="AD122" s="35"/>
      <c r="AE122" s="35"/>
    </row>
    <row r="123" spans="1:65" s="2" customFormat="1" ht="10.35" customHeight="1">
      <c r="A123" s="35"/>
      <c r="B123" s="36"/>
      <c r="C123" s="37"/>
      <c r="D123" s="37"/>
      <c r="E123" s="37"/>
      <c r="F123" s="37"/>
      <c r="G123" s="37"/>
      <c r="H123" s="37"/>
      <c r="I123" s="37"/>
      <c r="J123" s="37"/>
      <c r="K123" s="37"/>
      <c r="L123" s="52"/>
      <c r="S123" s="35"/>
      <c r="T123" s="35"/>
      <c r="U123" s="35"/>
      <c r="V123" s="35"/>
      <c r="W123" s="35"/>
      <c r="X123" s="35"/>
      <c r="Y123" s="35"/>
      <c r="Z123" s="35"/>
      <c r="AA123" s="35"/>
      <c r="AB123" s="35"/>
      <c r="AC123" s="35"/>
      <c r="AD123" s="35"/>
      <c r="AE123" s="35"/>
    </row>
    <row r="124" spans="1:65" s="11" customFormat="1" ht="29.25" customHeight="1">
      <c r="A124" s="160"/>
      <c r="B124" s="161"/>
      <c r="C124" s="162" t="s">
        <v>117</v>
      </c>
      <c r="D124" s="163" t="s">
        <v>58</v>
      </c>
      <c r="E124" s="163" t="s">
        <v>54</v>
      </c>
      <c r="F124" s="163" t="s">
        <v>55</v>
      </c>
      <c r="G124" s="163" t="s">
        <v>118</v>
      </c>
      <c r="H124" s="163" t="s">
        <v>119</v>
      </c>
      <c r="I124" s="163" t="s">
        <v>120</v>
      </c>
      <c r="J124" s="163" t="s">
        <v>104</v>
      </c>
      <c r="K124" s="164" t="s">
        <v>121</v>
      </c>
      <c r="L124" s="165"/>
      <c r="M124" s="76" t="s">
        <v>1</v>
      </c>
      <c r="N124" s="77" t="s">
        <v>37</v>
      </c>
      <c r="O124" s="77" t="s">
        <v>122</v>
      </c>
      <c r="P124" s="77" t="s">
        <v>123</v>
      </c>
      <c r="Q124" s="77" t="s">
        <v>124</v>
      </c>
      <c r="R124" s="77" t="s">
        <v>125</v>
      </c>
      <c r="S124" s="77" t="s">
        <v>126</v>
      </c>
      <c r="T124" s="78" t="s">
        <v>127</v>
      </c>
      <c r="U124" s="160"/>
      <c r="V124" s="160"/>
      <c r="W124" s="160"/>
      <c r="X124" s="160"/>
      <c r="Y124" s="160"/>
      <c r="Z124" s="160"/>
      <c r="AA124" s="160"/>
      <c r="AB124" s="160"/>
      <c r="AC124" s="160"/>
      <c r="AD124" s="160"/>
      <c r="AE124" s="160"/>
    </row>
    <row r="125" spans="1:65" s="2" customFormat="1" ht="22.8" customHeight="1">
      <c r="A125" s="35"/>
      <c r="B125" s="36"/>
      <c r="C125" s="83" t="s">
        <v>128</v>
      </c>
      <c r="D125" s="37"/>
      <c r="E125" s="37"/>
      <c r="F125" s="37"/>
      <c r="G125" s="37"/>
      <c r="H125" s="37"/>
      <c r="I125" s="37"/>
      <c r="J125" s="166">
        <f>BK125</f>
        <v>0</v>
      </c>
      <c r="K125" s="37"/>
      <c r="L125" s="40"/>
      <c r="M125" s="79"/>
      <c r="N125" s="167"/>
      <c r="O125" s="80"/>
      <c r="P125" s="168">
        <f>P126+P213</f>
        <v>0</v>
      </c>
      <c r="Q125" s="80"/>
      <c r="R125" s="168">
        <f>R126+R213</f>
        <v>0</v>
      </c>
      <c r="S125" s="80"/>
      <c r="T125" s="169">
        <f>T126+T213</f>
        <v>0</v>
      </c>
      <c r="U125" s="35"/>
      <c r="V125" s="35"/>
      <c r="W125" s="35"/>
      <c r="X125" s="35"/>
      <c r="Y125" s="35"/>
      <c r="Z125" s="35"/>
      <c r="AA125" s="35"/>
      <c r="AB125" s="35"/>
      <c r="AC125" s="35"/>
      <c r="AD125" s="35"/>
      <c r="AE125" s="35"/>
      <c r="AT125" s="18" t="s">
        <v>72</v>
      </c>
      <c r="AU125" s="18" t="s">
        <v>106</v>
      </c>
      <c r="BK125" s="170">
        <f>BK126+BK213</f>
        <v>0</v>
      </c>
    </row>
    <row r="126" spans="1:65" s="12" customFormat="1" ht="25.95" customHeight="1">
      <c r="B126" s="171"/>
      <c r="C126" s="172"/>
      <c r="D126" s="173" t="s">
        <v>72</v>
      </c>
      <c r="E126" s="174" t="s">
        <v>129</v>
      </c>
      <c r="F126" s="174" t="s">
        <v>130</v>
      </c>
      <c r="G126" s="172"/>
      <c r="H126" s="172"/>
      <c r="I126" s="175"/>
      <c r="J126" s="176">
        <f>BK126</f>
        <v>0</v>
      </c>
      <c r="K126" s="172"/>
      <c r="L126" s="177"/>
      <c r="M126" s="178"/>
      <c r="N126" s="179"/>
      <c r="O126" s="179"/>
      <c r="P126" s="180">
        <f>P127+P198</f>
        <v>0</v>
      </c>
      <c r="Q126" s="179"/>
      <c r="R126" s="180">
        <f>R127+R198</f>
        <v>0</v>
      </c>
      <c r="S126" s="179"/>
      <c r="T126" s="181">
        <f>T127+T198</f>
        <v>0</v>
      </c>
      <c r="AR126" s="182" t="s">
        <v>81</v>
      </c>
      <c r="AT126" s="183" t="s">
        <v>72</v>
      </c>
      <c r="AU126" s="183" t="s">
        <v>73</v>
      </c>
      <c r="AY126" s="182" t="s">
        <v>131</v>
      </c>
      <c r="BK126" s="184">
        <f>BK127+BK198</f>
        <v>0</v>
      </c>
    </row>
    <row r="127" spans="1:65" s="12" customFormat="1" ht="22.8" customHeight="1">
      <c r="B127" s="171"/>
      <c r="C127" s="172"/>
      <c r="D127" s="173" t="s">
        <v>72</v>
      </c>
      <c r="E127" s="185" t="s">
        <v>132</v>
      </c>
      <c r="F127" s="185" t="s">
        <v>133</v>
      </c>
      <c r="G127" s="172"/>
      <c r="H127" s="172"/>
      <c r="I127" s="175"/>
      <c r="J127" s="186">
        <f>BK127</f>
        <v>0</v>
      </c>
      <c r="K127" s="172"/>
      <c r="L127" s="177"/>
      <c r="M127" s="178"/>
      <c r="N127" s="179"/>
      <c r="O127" s="179"/>
      <c r="P127" s="180">
        <f>SUM(P128:P197)</f>
        <v>0</v>
      </c>
      <c r="Q127" s="179"/>
      <c r="R127" s="180">
        <f>SUM(R128:R197)</f>
        <v>0</v>
      </c>
      <c r="S127" s="179"/>
      <c r="T127" s="181">
        <f>SUM(T128:T197)</f>
        <v>0</v>
      </c>
      <c r="AR127" s="182" t="s">
        <v>81</v>
      </c>
      <c r="AT127" s="183" t="s">
        <v>72</v>
      </c>
      <c r="AU127" s="183" t="s">
        <v>81</v>
      </c>
      <c r="AY127" s="182" t="s">
        <v>131</v>
      </c>
      <c r="BK127" s="184">
        <f>SUM(BK128:BK197)</f>
        <v>0</v>
      </c>
    </row>
    <row r="128" spans="1:65" s="2" customFormat="1" ht="24.15" customHeight="1">
      <c r="A128" s="35"/>
      <c r="B128" s="36"/>
      <c r="C128" s="187" t="s">
        <v>81</v>
      </c>
      <c r="D128" s="187" t="s">
        <v>134</v>
      </c>
      <c r="E128" s="188" t="s">
        <v>135</v>
      </c>
      <c r="F128" s="189" t="s">
        <v>136</v>
      </c>
      <c r="G128" s="190" t="s">
        <v>137</v>
      </c>
      <c r="H128" s="191">
        <v>2.4E-2</v>
      </c>
      <c r="I128" s="192"/>
      <c r="J128" s="193">
        <f>ROUND(I128*H128,2)</f>
        <v>0</v>
      </c>
      <c r="K128" s="189" t="s">
        <v>138</v>
      </c>
      <c r="L128" s="40"/>
      <c r="M128" s="194" t="s">
        <v>1</v>
      </c>
      <c r="N128" s="195" t="s">
        <v>38</v>
      </c>
      <c r="O128" s="72"/>
      <c r="P128" s="196">
        <f>O128*H128</f>
        <v>0</v>
      </c>
      <c r="Q128" s="196">
        <v>0</v>
      </c>
      <c r="R128" s="196">
        <f>Q128*H128</f>
        <v>0</v>
      </c>
      <c r="S128" s="196">
        <v>0</v>
      </c>
      <c r="T128" s="197">
        <f>S128*H128</f>
        <v>0</v>
      </c>
      <c r="U128" s="35"/>
      <c r="V128" s="35"/>
      <c r="W128" s="35"/>
      <c r="X128" s="35"/>
      <c r="Y128" s="35"/>
      <c r="Z128" s="35"/>
      <c r="AA128" s="35"/>
      <c r="AB128" s="35"/>
      <c r="AC128" s="35"/>
      <c r="AD128" s="35"/>
      <c r="AE128" s="35"/>
      <c r="AR128" s="198" t="s">
        <v>139</v>
      </c>
      <c r="AT128" s="198" t="s">
        <v>134</v>
      </c>
      <c r="AU128" s="198" t="s">
        <v>83</v>
      </c>
      <c r="AY128" s="18" t="s">
        <v>131</v>
      </c>
      <c r="BE128" s="199">
        <f>IF(N128="základní",J128,0)</f>
        <v>0</v>
      </c>
      <c r="BF128" s="199">
        <f>IF(N128="snížená",J128,0)</f>
        <v>0</v>
      </c>
      <c r="BG128" s="199">
        <f>IF(N128="zákl. přenesená",J128,0)</f>
        <v>0</v>
      </c>
      <c r="BH128" s="199">
        <f>IF(N128="sníž. přenesená",J128,0)</f>
        <v>0</v>
      </c>
      <c r="BI128" s="199">
        <f>IF(N128="nulová",J128,0)</f>
        <v>0</v>
      </c>
      <c r="BJ128" s="18" t="s">
        <v>81</v>
      </c>
      <c r="BK128" s="199">
        <f>ROUND(I128*H128,2)</f>
        <v>0</v>
      </c>
      <c r="BL128" s="18" t="s">
        <v>139</v>
      </c>
      <c r="BM128" s="198" t="s">
        <v>83</v>
      </c>
    </row>
    <row r="129" spans="1:65" s="2" customFormat="1" ht="19.2">
      <c r="A129" s="35"/>
      <c r="B129" s="36"/>
      <c r="C129" s="37"/>
      <c r="D129" s="200" t="s">
        <v>140</v>
      </c>
      <c r="E129" s="37"/>
      <c r="F129" s="201" t="s">
        <v>136</v>
      </c>
      <c r="G129" s="37"/>
      <c r="H129" s="37"/>
      <c r="I129" s="202"/>
      <c r="J129" s="37"/>
      <c r="K129" s="37"/>
      <c r="L129" s="40"/>
      <c r="M129" s="203"/>
      <c r="N129" s="204"/>
      <c r="O129" s="72"/>
      <c r="P129" s="72"/>
      <c r="Q129" s="72"/>
      <c r="R129" s="72"/>
      <c r="S129" s="72"/>
      <c r="T129" s="73"/>
      <c r="U129" s="35"/>
      <c r="V129" s="35"/>
      <c r="W129" s="35"/>
      <c r="X129" s="35"/>
      <c r="Y129" s="35"/>
      <c r="Z129" s="35"/>
      <c r="AA129" s="35"/>
      <c r="AB129" s="35"/>
      <c r="AC129" s="35"/>
      <c r="AD129" s="35"/>
      <c r="AE129" s="35"/>
      <c r="AT129" s="18" t="s">
        <v>140</v>
      </c>
      <c r="AU129" s="18" t="s">
        <v>83</v>
      </c>
    </row>
    <row r="130" spans="1:65" s="2" customFormat="1" ht="10.199999999999999">
      <c r="A130" s="35"/>
      <c r="B130" s="36"/>
      <c r="C130" s="37"/>
      <c r="D130" s="205" t="s">
        <v>141</v>
      </c>
      <c r="E130" s="37"/>
      <c r="F130" s="206" t="s">
        <v>142</v>
      </c>
      <c r="G130" s="37"/>
      <c r="H130" s="37"/>
      <c r="I130" s="202"/>
      <c r="J130" s="37"/>
      <c r="K130" s="37"/>
      <c r="L130" s="40"/>
      <c r="M130" s="203"/>
      <c r="N130" s="204"/>
      <c r="O130" s="72"/>
      <c r="P130" s="72"/>
      <c r="Q130" s="72"/>
      <c r="R130" s="72"/>
      <c r="S130" s="72"/>
      <c r="T130" s="73"/>
      <c r="U130" s="35"/>
      <c r="V130" s="35"/>
      <c r="W130" s="35"/>
      <c r="X130" s="35"/>
      <c r="Y130" s="35"/>
      <c r="Z130" s="35"/>
      <c r="AA130" s="35"/>
      <c r="AB130" s="35"/>
      <c r="AC130" s="35"/>
      <c r="AD130" s="35"/>
      <c r="AE130" s="35"/>
      <c r="AT130" s="18" t="s">
        <v>141</v>
      </c>
      <c r="AU130" s="18" t="s">
        <v>83</v>
      </c>
    </row>
    <row r="131" spans="1:65" s="13" customFormat="1" ht="10.199999999999999">
      <c r="B131" s="207"/>
      <c r="C131" s="208"/>
      <c r="D131" s="200" t="s">
        <v>143</v>
      </c>
      <c r="E131" s="209" t="s">
        <v>1</v>
      </c>
      <c r="F131" s="210" t="s">
        <v>144</v>
      </c>
      <c r="G131" s="208"/>
      <c r="H131" s="209" t="s">
        <v>1</v>
      </c>
      <c r="I131" s="211"/>
      <c r="J131" s="208"/>
      <c r="K131" s="208"/>
      <c r="L131" s="212"/>
      <c r="M131" s="213"/>
      <c r="N131" s="214"/>
      <c r="O131" s="214"/>
      <c r="P131" s="214"/>
      <c r="Q131" s="214"/>
      <c r="R131" s="214"/>
      <c r="S131" s="214"/>
      <c r="T131" s="215"/>
      <c r="AT131" s="216" t="s">
        <v>143</v>
      </c>
      <c r="AU131" s="216" t="s">
        <v>83</v>
      </c>
      <c r="AV131" s="13" t="s">
        <v>81</v>
      </c>
      <c r="AW131" s="13" t="s">
        <v>30</v>
      </c>
      <c r="AX131" s="13" t="s">
        <v>73</v>
      </c>
      <c r="AY131" s="216" t="s">
        <v>131</v>
      </c>
    </row>
    <row r="132" spans="1:65" s="14" customFormat="1" ht="10.199999999999999">
      <c r="B132" s="217"/>
      <c r="C132" s="218"/>
      <c r="D132" s="200" t="s">
        <v>143</v>
      </c>
      <c r="E132" s="219" t="s">
        <v>1</v>
      </c>
      <c r="F132" s="220" t="s">
        <v>145</v>
      </c>
      <c r="G132" s="218"/>
      <c r="H132" s="221">
        <v>2.4E-2</v>
      </c>
      <c r="I132" s="222"/>
      <c r="J132" s="218"/>
      <c r="K132" s="218"/>
      <c r="L132" s="223"/>
      <c r="M132" s="224"/>
      <c r="N132" s="225"/>
      <c r="O132" s="225"/>
      <c r="P132" s="225"/>
      <c r="Q132" s="225"/>
      <c r="R132" s="225"/>
      <c r="S132" s="225"/>
      <c r="T132" s="226"/>
      <c r="AT132" s="227" t="s">
        <v>143</v>
      </c>
      <c r="AU132" s="227" t="s">
        <v>83</v>
      </c>
      <c r="AV132" s="14" t="s">
        <v>83</v>
      </c>
      <c r="AW132" s="14" t="s">
        <v>30</v>
      </c>
      <c r="AX132" s="14" t="s">
        <v>73</v>
      </c>
      <c r="AY132" s="227" t="s">
        <v>131</v>
      </c>
    </row>
    <row r="133" spans="1:65" s="15" customFormat="1" ht="10.199999999999999">
      <c r="B133" s="228"/>
      <c r="C133" s="229"/>
      <c r="D133" s="200" t="s">
        <v>143</v>
      </c>
      <c r="E133" s="230" t="s">
        <v>1</v>
      </c>
      <c r="F133" s="231" t="s">
        <v>146</v>
      </c>
      <c r="G133" s="229"/>
      <c r="H133" s="232">
        <v>2.4E-2</v>
      </c>
      <c r="I133" s="233"/>
      <c r="J133" s="229"/>
      <c r="K133" s="229"/>
      <c r="L133" s="234"/>
      <c r="M133" s="235"/>
      <c r="N133" s="236"/>
      <c r="O133" s="236"/>
      <c r="P133" s="236"/>
      <c r="Q133" s="236"/>
      <c r="R133" s="236"/>
      <c r="S133" s="236"/>
      <c r="T133" s="237"/>
      <c r="AT133" s="238" t="s">
        <v>143</v>
      </c>
      <c r="AU133" s="238" t="s">
        <v>83</v>
      </c>
      <c r="AV133" s="15" t="s">
        <v>139</v>
      </c>
      <c r="AW133" s="15" t="s">
        <v>30</v>
      </c>
      <c r="AX133" s="15" t="s">
        <v>81</v>
      </c>
      <c r="AY133" s="238" t="s">
        <v>131</v>
      </c>
    </row>
    <row r="134" spans="1:65" s="2" customFormat="1" ht="24.15" customHeight="1">
      <c r="A134" s="35"/>
      <c r="B134" s="36"/>
      <c r="C134" s="187" t="s">
        <v>83</v>
      </c>
      <c r="D134" s="187" t="s">
        <v>134</v>
      </c>
      <c r="E134" s="188" t="s">
        <v>147</v>
      </c>
      <c r="F134" s="189" t="s">
        <v>148</v>
      </c>
      <c r="G134" s="190" t="s">
        <v>137</v>
      </c>
      <c r="H134" s="191">
        <v>0.41699999999999998</v>
      </c>
      <c r="I134" s="192"/>
      <c r="J134" s="193">
        <f>ROUND(I134*H134,2)</f>
        <v>0</v>
      </c>
      <c r="K134" s="189" t="s">
        <v>138</v>
      </c>
      <c r="L134" s="40"/>
      <c r="M134" s="194" t="s">
        <v>1</v>
      </c>
      <c r="N134" s="195" t="s">
        <v>38</v>
      </c>
      <c r="O134" s="72"/>
      <c r="P134" s="196">
        <f>O134*H134</f>
        <v>0</v>
      </c>
      <c r="Q134" s="196">
        <v>0</v>
      </c>
      <c r="R134" s="196">
        <f>Q134*H134</f>
        <v>0</v>
      </c>
      <c r="S134" s="196">
        <v>0</v>
      </c>
      <c r="T134" s="197">
        <f>S134*H134</f>
        <v>0</v>
      </c>
      <c r="U134" s="35"/>
      <c r="V134" s="35"/>
      <c r="W134" s="35"/>
      <c r="X134" s="35"/>
      <c r="Y134" s="35"/>
      <c r="Z134" s="35"/>
      <c r="AA134" s="35"/>
      <c r="AB134" s="35"/>
      <c r="AC134" s="35"/>
      <c r="AD134" s="35"/>
      <c r="AE134" s="35"/>
      <c r="AR134" s="198" t="s">
        <v>139</v>
      </c>
      <c r="AT134" s="198" t="s">
        <v>134</v>
      </c>
      <c r="AU134" s="198" t="s">
        <v>83</v>
      </c>
      <c r="AY134" s="18" t="s">
        <v>131</v>
      </c>
      <c r="BE134" s="199">
        <f>IF(N134="základní",J134,0)</f>
        <v>0</v>
      </c>
      <c r="BF134" s="199">
        <f>IF(N134="snížená",J134,0)</f>
        <v>0</v>
      </c>
      <c r="BG134" s="199">
        <f>IF(N134="zákl. přenesená",J134,0)</f>
        <v>0</v>
      </c>
      <c r="BH134" s="199">
        <f>IF(N134="sníž. přenesená",J134,0)</f>
        <v>0</v>
      </c>
      <c r="BI134" s="199">
        <f>IF(N134="nulová",J134,0)</f>
        <v>0</v>
      </c>
      <c r="BJ134" s="18" t="s">
        <v>81</v>
      </c>
      <c r="BK134" s="199">
        <f>ROUND(I134*H134,2)</f>
        <v>0</v>
      </c>
      <c r="BL134" s="18" t="s">
        <v>139</v>
      </c>
      <c r="BM134" s="198" t="s">
        <v>139</v>
      </c>
    </row>
    <row r="135" spans="1:65" s="2" customFormat="1" ht="19.2">
      <c r="A135" s="35"/>
      <c r="B135" s="36"/>
      <c r="C135" s="37"/>
      <c r="D135" s="200" t="s">
        <v>140</v>
      </c>
      <c r="E135" s="37"/>
      <c r="F135" s="201" t="s">
        <v>148</v>
      </c>
      <c r="G135" s="37"/>
      <c r="H135" s="37"/>
      <c r="I135" s="202"/>
      <c r="J135" s="37"/>
      <c r="K135" s="37"/>
      <c r="L135" s="40"/>
      <c r="M135" s="203"/>
      <c r="N135" s="204"/>
      <c r="O135" s="72"/>
      <c r="P135" s="72"/>
      <c r="Q135" s="72"/>
      <c r="R135" s="72"/>
      <c r="S135" s="72"/>
      <c r="T135" s="73"/>
      <c r="U135" s="35"/>
      <c r="V135" s="35"/>
      <c r="W135" s="35"/>
      <c r="X135" s="35"/>
      <c r="Y135" s="35"/>
      <c r="Z135" s="35"/>
      <c r="AA135" s="35"/>
      <c r="AB135" s="35"/>
      <c r="AC135" s="35"/>
      <c r="AD135" s="35"/>
      <c r="AE135" s="35"/>
      <c r="AT135" s="18" t="s">
        <v>140</v>
      </c>
      <c r="AU135" s="18" t="s">
        <v>83</v>
      </c>
    </row>
    <row r="136" spans="1:65" s="2" customFormat="1" ht="10.199999999999999">
      <c r="A136" s="35"/>
      <c r="B136" s="36"/>
      <c r="C136" s="37"/>
      <c r="D136" s="205" t="s">
        <v>141</v>
      </c>
      <c r="E136" s="37"/>
      <c r="F136" s="206" t="s">
        <v>149</v>
      </c>
      <c r="G136" s="37"/>
      <c r="H136" s="37"/>
      <c r="I136" s="202"/>
      <c r="J136" s="37"/>
      <c r="K136" s="37"/>
      <c r="L136" s="40"/>
      <c r="M136" s="203"/>
      <c r="N136" s="204"/>
      <c r="O136" s="72"/>
      <c r="P136" s="72"/>
      <c r="Q136" s="72"/>
      <c r="R136" s="72"/>
      <c r="S136" s="72"/>
      <c r="T136" s="73"/>
      <c r="U136" s="35"/>
      <c r="V136" s="35"/>
      <c r="W136" s="35"/>
      <c r="X136" s="35"/>
      <c r="Y136" s="35"/>
      <c r="Z136" s="35"/>
      <c r="AA136" s="35"/>
      <c r="AB136" s="35"/>
      <c r="AC136" s="35"/>
      <c r="AD136" s="35"/>
      <c r="AE136" s="35"/>
      <c r="AT136" s="18" t="s">
        <v>141</v>
      </c>
      <c r="AU136" s="18" t="s">
        <v>83</v>
      </c>
    </row>
    <row r="137" spans="1:65" s="13" customFormat="1" ht="10.199999999999999">
      <c r="B137" s="207"/>
      <c r="C137" s="208"/>
      <c r="D137" s="200" t="s">
        <v>143</v>
      </c>
      <c r="E137" s="209" t="s">
        <v>1</v>
      </c>
      <c r="F137" s="210" t="s">
        <v>150</v>
      </c>
      <c r="G137" s="208"/>
      <c r="H137" s="209" t="s">
        <v>1</v>
      </c>
      <c r="I137" s="211"/>
      <c r="J137" s="208"/>
      <c r="K137" s="208"/>
      <c r="L137" s="212"/>
      <c r="M137" s="213"/>
      <c r="N137" s="214"/>
      <c r="O137" s="214"/>
      <c r="P137" s="214"/>
      <c r="Q137" s="214"/>
      <c r="R137" s="214"/>
      <c r="S137" s="214"/>
      <c r="T137" s="215"/>
      <c r="AT137" s="216" t="s">
        <v>143</v>
      </c>
      <c r="AU137" s="216" t="s">
        <v>83</v>
      </c>
      <c r="AV137" s="13" t="s">
        <v>81</v>
      </c>
      <c r="AW137" s="13" t="s">
        <v>30</v>
      </c>
      <c r="AX137" s="13" t="s">
        <v>73</v>
      </c>
      <c r="AY137" s="216" t="s">
        <v>131</v>
      </c>
    </row>
    <row r="138" spans="1:65" s="14" customFormat="1" ht="10.199999999999999">
      <c r="B138" s="217"/>
      <c r="C138" s="218"/>
      <c r="D138" s="200" t="s">
        <v>143</v>
      </c>
      <c r="E138" s="219" t="s">
        <v>1</v>
      </c>
      <c r="F138" s="220" t="s">
        <v>151</v>
      </c>
      <c r="G138" s="218"/>
      <c r="H138" s="221">
        <v>0.41699999999999998</v>
      </c>
      <c r="I138" s="222"/>
      <c r="J138" s="218"/>
      <c r="K138" s="218"/>
      <c r="L138" s="223"/>
      <c r="M138" s="224"/>
      <c r="N138" s="225"/>
      <c r="O138" s="225"/>
      <c r="P138" s="225"/>
      <c r="Q138" s="225"/>
      <c r="R138" s="225"/>
      <c r="S138" s="225"/>
      <c r="T138" s="226"/>
      <c r="AT138" s="227" t="s">
        <v>143</v>
      </c>
      <c r="AU138" s="227" t="s">
        <v>83</v>
      </c>
      <c r="AV138" s="14" t="s">
        <v>83</v>
      </c>
      <c r="AW138" s="14" t="s">
        <v>30</v>
      </c>
      <c r="AX138" s="14" t="s">
        <v>73</v>
      </c>
      <c r="AY138" s="227" t="s">
        <v>131</v>
      </c>
    </row>
    <row r="139" spans="1:65" s="15" customFormat="1" ht="10.199999999999999">
      <c r="B139" s="228"/>
      <c r="C139" s="229"/>
      <c r="D139" s="200" t="s">
        <v>143</v>
      </c>
      <c r="E139" s="230" t="s">
        <v>1</v>
      </c>
      <c r="F139" s="231" t="s">
        <v>146</v>
      </c>
      <c r="G139" s="229"/>
      <c r="H139" s="232">
        <v>0.41699999999999998</v>
      </c>
      <c r="I139" s="233"/>
      <c r="J139" s="229"/>
      <c r="K139" s="229"/>
      <c r="L139" s="234"/>
      <c r="M139" s="235"/>
      <c r="N139" s="236"/>
      <c r="O139" s="236"/>
      <c r="P139" s="236"/>
      <c r="Q139" s="236"/>
      <c r="R139" s="236"/>
      <c r="S139" s="236"/>
      <c r="T139" s="237"/>
      <c r="AT139" s="238" t="s">
        <v>143</v>
      </c>
      <c r="AU139" s="238" t="s">
        <v>83</v>
      </c>
      <c r="AV139" s="15" t="s">
        <v>139</v>
      </c>
      <c r="AW139" s="15" t="s">
        <v>30</v>
      </c>
      <c r="AX139" s="15" t="s">
        <v>81</v>
      </c>
      <c r="AY139" s="238" t="s">
        <v>131</v>
      </c>
    </row>
    <row r="140" spans="1:65" s="2" customFormat="1" ht="44.25" customHeight="1">
      <c r="A140" s="35"/>
      <c r="B140" s="36"/>
      <c r="C140" s="187" t="s">
        <v>152</v>
      </c>
      <c r="D140" s="187" t="s">
        <v>134</v>
      </c>
      <c r="E140" s="188" t="s">
        <v>153</v>
      </c>
      <c r="F140" s="189" t="s">
        <v>154</v>
      </c>
      <c r="G140" s="190" t="s">
        <v>155</v>
      </c>
      <c r="H140" s="191">
        <v>0.36</v>
      </c>
      <c r="I140" s="192"/>
      <c r="J140" s="193">
        <f>ROUND(I140*H140,2)</f>
        <v>0</v>
      </c>
      <c r="K140" s="189" t="s">
        <v>138</v>
      </c>
      <c r="L140" s="40"/>
      <c r="M140" s="194" t="s">
        <v>1</v>
      </c>
      <c r="N140" s="195" t="s">
        <v>38</v>
      </c>
      <c r="O140" s="72"/>
      <c r="P140" s="196">
        <f>O140*H140</f>
        <v>0</v>
      </c>
      <c r="Q140" s="196">
        <v>0</v>
      </c>
      <c r="R140" s="196">
        <f>Q140*H140</f>
        <v>0</v>
      </c>
      <c r="S140" s="196">
        <v>0</v>
      </c>
      <c r="T140" s="197">
        <f>S140*H140</f>
        <v>0</v>
      </c>
      <c r="U140" s="35"/>
      <c r="V140" s="35"/>
      <c r="W140" s="35"/>
      <c r="X140" s="35"/>
      <c r="Y140" s="35"/>
      <c r="Z140" s="35"/>
      <c r="AA140" s="35"/>
      <c r="AB140" s="35"/>
      <c r="AC140" s="35"/>
      <c r="AD140" s="35"/>
      <c r="AE140" s="35"/>
      <c r="AR140" s="198" t="s">
        <v>139</v>
      </c>
      <c r="AT140" s="198" t="s">
        <v>134</v>
      </c>
      <c r="AU140" s="198" t="s">
        <v>83</v>
      </c>
      <c r="AY140" s="18" t="s">
        <v>131</v>
      </c>
      <c r="BE140" s="199">
        <f>IF(N140="základní",J140,0)</f>
        <v>0</v>
      </c>
      <c r="BF140" s="199">
        <f>IF(N140="snížená",J140,0)</f>
        <v>0</v>
      </c>
      <c r="BG140" s="199">
        <f>IF(N140="zákl. přenesená",J140,0)</f>
        <v>0</v>
      </c>
      <c r="BH140" s="199">
        <f>IF(N140="sníž. přenesená",J140,0)</f>
        <v>0</v>
      </c>
      <c r="BI140" s="199">
        <f>IF(N140="nulová",J140,0)</f>
        <v>0</v>
      </c>
      <c r="BJ140" s="18" t="s">
        <v>81</v>
      </c>
      <c r="BK140" s="199">
        <f>ROUND(I140*H140,2)</f>
        <v>0</v>
      </c>
      <c r="BL140" s="18" t="s">
        <v>139</v>
      </c>
      <c r="BM140" s="198" t="s">
        <v>156</v>
      </c>
    </row>
    <row r="141" spans="1:65" s="2" customFormat="1" ht="28.8">
      <c r="A141" s="35"/>
      <c r="B141" s="36"/>
      <c r="C141" s="37"/>
      <c r="D141" s="200" t="s">
        <v>140</v>
      </c>
      <c r="E141" s="37"/>
      <c r="F141" s="201" t="s">
        <v>154</v>
      </c>
      <c r="G141" s="37"/>
      <c r="H141" s="37"/>
      <c r="I141" s="202"/>
      <c r="J141" s="37"/>
      <c r="K141" s="37"/>
      <c r="L141" s="40"/>
      <c r="M141" s="203"/>
      <c r="N141" s="204"/>
      <c r="O141" s="72"/>
      <c r="P141" s="72"/>
      <c r="Q141" s="72"/>
      <c r="R141" s="72"/>
      <c r="S141" s="72"/>
      <c r="T141" s="73"/>
      <c r="U141" s="35"/>
      <c r="V141" s="35"/>
      <c r="W141" s="35"/>
      <c r="X141" s="35"/>
      <c r="Y141" s="35"/>
      <c r="Z141" s="35"/>
      <c r="AA141" s="35"/>
      <c r="AB141" s="35"/>
      <c r="AC141" s="35"/>
      <c r="AD141" s="35"/>
      <c r="AE141" s="35"/>
      <c r="AT141" s="18" t="s">
        <v>140</v>
      </c>
      <c r="AU141" s="18" t="s">
        <v>83</v>
      </c>
    </row>
    <row r="142" spans="1:65" s="2" customFormat="1" ht="10.199999999999999">
      <c r="A142" s="35"/>
      <c r="B142" s="36"/>
      <c r="C142" s="37"/>
      <c r="D142" s="205" t="s">
        <v>141</v>
      </c>
      <c r="E142" s="37"/>
      <c r="F142" s="206" t="s">
        <v>157</v>
      </c>
      <c r="G142" s="37"/>
      <c r="H142" s="37"/>
      <c r="I142" s="202"/>
      <c r="J142" s="37"/>
      <c r="K142" s="37"/>
      <c r="L142" s="40"/>
      <c r="M142" s="203"/>
      <c r="N142" s="204"/>
      <c r="O142" s="72"/>
      <c r="P142" s="72"/>
      <c r="Q142" s="72"/>
      <c r="R142" s="72"/>
      <c r="S142" s="72"/>
      <c r="T142" s="73"/>
      <c r="U142" s="35"/>
      <c r="V142" s="35"/>
      <c r="W142" s="35"/>
      <c r="X142" s="35"/>
      <c r="Y142" s="35"/>
      <c r="Z142" s="35"/>
      <c r="AA142" s="35"/>
      <c r="AB142" s="35"/>
      <c r="AC142" s="35"/>
      <c r="AD142" s="35"/>
      <c r="AE142" s="35"/>
      <c r="AT142" s="18" t="s">
        <v>141</v>
      </c>
      <c r="AU142" s="18" t="s">
        <v>83</v>
      </c>
    </row>
    <row r="143" spans="1:65" s="13" customFormat="1" ht="10.199999999999999">
      <c r="B143" s="207"/>
      <c r="C143" s="208"/>
      <c r="D143" s="200" t="s">
        <v>143</v>
      </c>
      <c r="E143" s="209" t="s">
        <v>1</v>
      </c>
      <c r="F143" s="210" t="s">
        <v>158</v>
      </c>
      <c r="G143" s="208"/>
      <c r="H143" s="209" t="s">
        <v>1</v>
      </c>
      <c r="I143" s="211"/>
      <c r="J143" s="208"/>
      <c r="K143" s="208"/>
      <c r="L143" s="212"/>
      <c r="M143" s="213"/>
      <c r="N143" s="214"/>
      <c r="O143" s="214"/>
      <c r="P143" s="214"/>
      <c r="Q143" s="214"/>
      <c r="R143" s="214"/>
      <c r="S143" s="214"/>
      <c r="T143" s="215"/>
      <c r="AT143" s="216" t="s">
        <v>143</v>
      </c>
      <c r="AU143" s="216" t="s">
        <v>83</v>
      </c>
      <c r="AV143" s="13" t="s">
        <v>81</v>
      </c>
      <c r="AW143" s="13" t="s">
        <v>30</v>
      </c>
      <c r="AX143" s="13" t="s">
        <v>73</v>
      </c>
      <c r="AY143" s="216" t="s">
        <v>131</v>
      </c>
    </row>
    <row r="144" spans="1:65" s="14" customFormat="1" ht="10.199999999999999">
      <c r="B144" s="217"/>
      <c r="C144" s="218"/>
      <c r="D144" s="200" t="s">
        <v>143</v>
      </c>
      <c r="E144" s="219" t="s">
        <v>1</v>
      </c>
      <c r="F144" s="220" t="s">
        <v>159</v>
      </c>
      <c r="G144" s="218"/>
      <c r="H144" s="221">
        <v>0.36</v>
      </c>
      <c r="I144" s="222"/>
      <c r="J144" s="218"/>
      <c r="K144" s="218"/>
      <c r="L144" s="223"/>
      <c r="M144" s="224"/>
      <c r="N144" s="225"/>
      <c r="O144" s="225"/>
      <c r="P144" s="225"/>
      <c r="Q144" s="225"/>
      <c r="R144" s="225"/>
      <c r="S144" s="225"/>
      <c r="T144" s="226"/>
      <c r="AT144" s="227" t="s">
        <v>143</v>
      </c>
      <c r="AU144" s="227" t="s">
        <v>83</v>
      </c>
      <c r="AV144" s="14" t="s">
        <v>83</v>
      </c>
      <c r="AW144" s="14" t="s">
        <v>30</v>
      </c>
      <c r="AX144" s="14" t="s">
        <v>73</v>
      </c>
      <c r="AY144" s="227" t="s">
        <v>131</v>
      </c>
    </row>
    <row r="145" spans="1:65" s="15" customFormat="1" ht="10.199999999999999">
      <c r="B145" s="228"/>
      <c r="C145" s="229"/>
      <c r="D145" s="200" t="s">
        <v>143</v>
      </c>
      <c r="E145" s="230" t="s">
        <v>1</v>
      </c>
      <c r="F145" s="231" t="s">
        <v>146</v>
      </c>
      <c r="G145" s="229"/>
      <c r="H145" s="232">
        <v>0.36</v>
      </c>
      <c r="I145" s="233"/>
      <c r="J145" s="229"/>
      <c r="K145" s="229"/>
      <c r="L145" s="234"/>
      <c r="M145" s="235"/>
      <c r="N145" s="236"/>
      <c r="O145" s="236"/>
      <c r="P145" s="236"/>
      <c r="Q145" s="236"/>
      <c r="R145" s="236"/>
      <c r="S145" s="236"/>
      <c r="T145" s="237"/>
      <c r="AT145" s="238" t="s">
        <v>143</v>
      </c>
      <c r="AU145" s="238" t="s">
        <v>83</v>
      </c>
      <c r="AV145" s="15" t="s">
        <v>139</v>
      </c>
      <c r="AW145" s="15" t="s">
        <v>30</v>
      </c>
      <c r="AX145" s="15" t="s">
        <v>81</v>
      </c>
      <c r="AY145" s="238" t="s">
        <v>131</v>
      </c>
    </row>
    <row r="146" spans="1:65" s="2" customFormat="1" ht="37.799999999999997" customHeight="1">
      <c r="A146" s="35"/>
      <c r="B146" s="36"/>
      <c r="C146" s="187" t="s">
        <v>139</v>
      </c>
      <c r="D146" s="187" t="s">
        <v>134</v>
      </c>
      <c r="E146" s="188" t="s">
        <v>160</v>
      </c>
      <c r="F146" s="189" t="s">
        <v>161</v>
      </c>
      <c r="G146" s="190" t="s">
        <v>155</v>
      </c>
      <c r="H146" s="191">
        <v>2.1669999999999998</v>
      </c>
      <c r="I146" s="192"/>
      <c r="J146" s="193">
        <f>ROUND(I146*H146,2)</f>
        <v>0</v>
      </c>
      <c r="K146" s="189" t="s">
        <v>138</v>
      </c>
      <c r="L146" s="40"/>
      <c r="M146" s="194" t="s">
        <v>1</v>
      </c>
      <c r="N146" s="195" t="s">
        <v>38</v>
      </c>
      <c r="O146" s="72"/>
      <c r="P146" s="196">
        <f>O146*H146</f>
        <v>0</v>
      </c>
      <c r="Q146" s="196">
        <v>0</v>
      </c>
      <c r="R146" s="196">
        <f>Q146*H146</f>
        <v>0</v>
      </c>
      <c r="S146" s="196">
        <v>0</v>
      </c>
      <c r="T146" s="197">
        <f>S146*H146</f>
        <v>0</v>
      </c>
      <c r="U146" s="35"/>
      <c r="V146" s="35"/>
      <c r="W146" s="35"/>
      <c r="X146" s="35"/>
      <c r="Y146" s="35"/>
      <c r="Z146" s="35"/>
      <c r="AA146" s="35"/>
      <c r="AB146" s="35"/>
      <c r="AC146" s="35"/>
      <c r="AD146" s="35"/>
      <c r="AE146" s="35"/>
      <c r="AR146" s="198" t="s">
        <v>139</v>
      </c>
      <c r="AT146" s="198" t="s">
        <v>134</v>
      </c>
      <c r="AU146" s="198" t="s">
        <v>83</v>
      </c>
      <c r="AY146" s="18" t="s">
        <v>131</v>
      </c>
      <c r="BE146" s="199">
        <f>IF(N146="základní",J146,0)</f>
        <v>0</v>
      </c>
      <c r="BF146" s="199">
        <f>IF(N146="snížená",J146,0)</f>
        <v>0</v>
      </c>
      <c r="BG146" s="199">
        <f>IF(N146="zákl. přenesená",J146,0)</f>
        <v>0</v>
      </c>
      <c r="BH146" s="199">
        <f>IF(N146="sníž. přenesená",J146,0)</f>
        <v>0</v>
      </c>
      <c r="BI146" s="199">
        <f>IF(N146="nulová",J146,0)</f>
        <v>0</v>
      </c>
      <c r="BJ146" s="18" t="s">
        <v>81</v>
      </c>
      <c r="BK146" s="199">
        <f>ROUND(I146*H146,2)</f>
        <v>0</v>
      </c>
      <c r="BL146" s="18" t="s">
        <v>139</v>
      </c>
      <c r="BM146" s="198" t="s">
        <v>162</v>
      </c>
    </row>
    <row r="147" spans="1:65" s="2" customFormat="1" ht="19.2">
      <c r="A147" s="35"/>
      <c r="B147" s="36"/>
      <c r="C147" s="37"/>
      <c r="D147" s="200" t="s">
        <v>140</v>
      </c>
      <c r="E147" s="37"/>
      <c r="F147" s="201" t="s">
        <v>161</v>
      </c>
      <c r="G147" s="37"/>
      <c r="H147" s="37"/>
      <c r="I147" s="202"/>
      <c r="J147" s="37"/>
      <c r="K147" s="37"/>
      <c r="L147" s="40"/>
      <c r="M147" s="203"/>
      <c r="N147" s="204"/>
      <c r="O147" s="72"/>
      <c r="P147" s="72"/>
      <c r="Q147" s="72"/>
      <c r="R147" s="72"/>
      <c r="S147" s="72"/>
      <c r="T147" s="73"/>
      <c r="U147" s="35"/>
      <c r="V147" s="35"/>
      <c r="W147" s="35"/>
      <c r="X147" s="35"/>
      <c r="Y147" s="35"/>
      <c r="Z147" s="35"/>
      <c r="AA147" s="35"/>
      <c r="AB147" s="35"/>
      <c r="AC147" s="35"/>
      <c r="AD147" s="35"/>
      <c r="AE147" s="35"/>
      <c r="AT147" s="18" t="s">
        <v>140</v>
      </c>
      <c r="AU147" s="18" t="s">
        <v>83</v>
      </c>
    </row>
    <row r="148" spans="1:65" s="2" customFormat="1" ht="10.199999999999999">
      <c r="A148" s="35"/>
      <c r="B148" s="36"/>
      <c r="C148" s="37"/>
      <c r="D148" s="205" t="s">
        <v>141</v>
      </c>
      <c r="E148" s="37"/>
      <c r="F148" s="206" t="s">
        <v>163</v>
      </c>
      <c r="G148" s="37"/>
      <c r="H148" s="37"/>
      <c r="I148" s="202"/>
      <c r="J148" s="37"/>
      <c r="K148" s="37"/>
      <c r="L148" s="40"/>
      <c r="M148" s="203"/>
      <c r="N148" s="204"/>
      <c r="O148" s="72"/>
      <c r="P148" s="72"/>
      <c r="Q148" s="72"/>
      <c r="R148" s="72"/>
      <c r="S148" s="72"/>
      <c r="T148" s="73"/>
      <c r="U148" s="35"/>
      <c r="V148" s="35"/>
      <c r="W148" s="35"/>
      <c r="X148" s="35"/>
      <c r="Y148" s="35"/>
      <c r="Z148" s="35"/>
      <c r="AA148" s="35"/>
      <c r="AB148" s="35"/>
      <c r="AC148" s="35"/>
      <c r="AD148" s="35"/>
      <c r="AE148" s="35"/>
      <c r="AT148" s="18" t="s">
        <v>141</v>
      </c>
      <c r="AU148" s="18" t="s">
        <v>83</v>
      </c>
    </row>
    <row r="149" spans="1:65" s="13" customFormat="1" ht="10.199999999999999">
      <c r="B149" s="207"/>
      <c r="C149" s="208"/>
      <c r="D149" s="200" t="s">
        <v>143</v>
      </c>
      <c r="E149" s="209" t="s">
        <v>1</v>
      </c>
      <c r="F149" s="210" t="s">
        <v>164</v>
      </c>
      <c r="G149" s="208"/>
      <c r="H149" s="209" t="s">
        <v>1</v>
      </c>
      <c r="I149" s="211"/>
      <c r="J149" s="208"/>
      <c r="K149" s="208"/>
      <c r="L149" s="212"/>
      <c r="M149" s="213"/>
      <c r="N149" s="214"/>
      <c r="O149" s="214"/>
      <c r="P149" s="214"/>
      <c r="Q149" s="214"/>
      <c r="R149" s="214"/>
      <c r="S149" s="214"/>
      <c r="T149" s="215"/>
      <c r="AT149" s="216" t="s">
        <v>143</v>
      </c>
      <c r="AU149" s="216" t="s">
        <v>83</v>
      </c>
      <c r="AV149" s="13" t="s">
        <v>81</v>
      </c>
      <c r="AW149" s="13" t="s">
        <v>30</v>
      </c>
      <c r="AX149" s="13" t="s">
        <v>73</v>
      </c>
      <c r="AY149" s="216" t="s">
        <v>131</v>
      </c>
    </row>
    <row r="150" spans="1:65" s="14" customFormat="1" ht="10.199999999999999">
      <c r="B150" s="217"/>
      <c r="C150" s="218"/>
      <c r="D150" s="200" t="s">
        <v>143</v>
      </c>
      <c r="E150" s="219" t="s">
        <v>1</v>
      </c>
      <c r="F150" s="220" t="s">
        <v>165</v>
      </c>
      <c r="G150" s="218"/>
      <c r="H150" s="221">
        <v>2.1669999999999998</v>
      </c>
      <c r="I150" s="222"/>
      <c r="J150" s="218"/>
      <c r="K150" s="218"/>
      <c r="L150" s="223"/>
      <c r="M150" s="224"/>
      <c r="N150" s="225"/>
      <c r="O150" s="225"/>
      <c r="P150" s="225"/>
      <c r="Q150" s="225"/>
      <c r="R150" s="225"/>
      <c r="S150" s="225"/>
      <c r="T150" s="226"/>
      <c r="AT150" s="227" t="s">
        <v>143</v>
      </c>
      <c r="AU150" s="227" t="s">
        <v>83</v>
      </c>
      <c r="AV150" s="14" t="s">
        <v>83</v>
      </c>
      <c r="AW150" s="14" t="s">
        <v>30</v>
      </c>
      <c r="AX150" s="14" t="s">
        <v>73</v>
      </c>
      <c r="AY150" s="227" t="s">
        <v>131</v>
      </c>
    </row>
    <row r="151" spans="1:65" s="15" customFormat="1" ht="10.199999999999999">
      <c r="B151" s="228"/>
      <c r="C151" s="229"/>
      <c r="D151" s="200" t="s">
        <v>143</v>
      </c>
      <c r="E151" s="230" t="s">
        <v>1</v>
      </c>
      <c r="F151" s="231" t="s">
        <v>146</v>
      </c>
      <c r="G151" s="229"/>
      <c r="H151" s="232">
        <v>2.1669999999999998</v>
      </c>
      <c r="I151" s="233"/>
      <c r="J151" s="229"/>
      <c r="K151" s="229"/>
      <c r="L151" s="234"/>
      <c r="M151" s="235"/>
      <c r="N151" s="236"/>
      <c r="O151" s="236"/>
      <c r="P151" s="236"/>
      <c r="Q151" s="236"/>
      <c r="R151" s="236"/>
      <c r="S151" s="236"/>
      <c r="T151" s="237"/>
      <c r="AT151" s="238" t="s">
        <v>143</v>
      </c>
      <c r="AU151" s="238" t="s">
        <v>83</v>
      </c>
      <c r="AV151" s="15" t="s">
        <v>139</v>
      </c>
      <c r="AW151" s="15" t="s">
        <v>30</v>
      </c>
      <c r="AX151" s="15" t="s">
        <v>81</v>
      </c>
      <c r="AY151" s="238" t="s">
        <v>131</v>
      </c>
    </row>
    <row r="152" spans="1:65" s="2" customFormat="1" ht="55.5" customHeight="1">
      <c r="A152" s="35"/>
      <c r="B152" s="36"/>
      <c r="C152" s="187" t="s">
        <v>166</v>
      </c>
      <c r="D152" s="187" t="s">
        <v>134</v>
      </c>
      <c r="E152" s="188" t="s">
        <v>167</v>
      </c>
      <c r="F152" s="189" t="s">
        <v>168</v>
      </c>
      <c r="G152" s="190" t="s">
        <v>155</v>
      </c>
      <c r="H152" s="191">
        <v>0.44</v>
      </c>
      <c r="I152" s="192"/>
      <c r="J152" s="193">
        <f>ROUND(I152*H152,2)</f>
        <v>0</v>
      </c>
      <c r="K152" s="189" t="s">
        <v>138</v>
      </c>
      <c r="L152" s="40"/>
      <c r="M152" s="194" t="s">
        <v>1</v>
      </c>
      <c r="N152" s="195" t="s">
        <v>38</v>
      </c>
      <c r="O152" s="72"/>
      <c r="P152" s="196">
        <f>O152*H152</f>
        <v>0</v>
      </c>
      <c r="Q152" s="196">
        <v>0</v>
      </c>
      <c r="R152" s="196">
        <f>Q152*H152</f>
        <v>0</v>
      </c>
      <c r="S152" s="196">
        <v>0</v>
      </c>
      <c r="T152" s="197">
        <f>S152*H152</f>
        <v>0</v>
      </c>
      <c r="U152" s="35"/>
      <c r="V152" s="35"/>
      <c r="W152" s="35"/>
      <c r="X152" s="35"/>
      <c r="Y152" s="35"/>
      <c r="Z152" s="35"/>
      <c r="AA152" s="35"/>
      <c r="AB152" s="35"/>
      <c r="AC152" s="35"/>
      <c r="AD152" s="35"/>
      <c r="AE152" s="35"/>
      <c r="AR152" s="198" t="s">
        <v>139</v>
      </c>
      <c r="AT152" s="198" t="s">
        <v>134</v>
      </c>
      <c r="AU152" s="198" t="s">
        <v>83</v>
      </c>
      <c r="AY152" s="18" t="s">
        <v>131</v>
      </c>
      <c r="BE152" s="199">
        <f>IF(N152="základní",J152,0)</f>
        <v>0</v>
      </c>
      <c r="BF152" s="199">
        <f>IF(N152="snížená",J152,0)</f>
        <v>0</v>
      </c>
      <c r="BG152" s="199">
        <f>IF(N152="zákl. přenesená",J152,0)</f>
        <v>0</v>
      </c>
      <c r="BH152" s="199">
        <f>IF(N152="sníž. přenesená",J152,0)</f>
        <v>0</v>
      </c>
      <c r="BI152" s="199">
        <f>IF(N152="nulová",J152,0)</f>
        <v>0</v>
      </c>
      <c r="BJ152" s="18" t="s">
        <v>81</v>
      </c>
      <c r="BK152" s="199">
        <f>ROUND(I152*H152,2)</f>
        <v>0</v>
      </c>
      <c r="BL152" s="18" t="s">
        <v>139</v>
      </c>
      <c r="BM152" s="198" t="s">
        <v>169</v>
      </c>
    </row>
    <row r="153" spans="1:65" s="2" customFormat="1" ht="28.8">
      <c r="A153" s="35"/>
      <c r="B153" s="36"/>
      <c r="C153" s="37"/>
      <c r="D153" s="200" t="s">
        <v>140</v>
      </c>
      <c r="E153" s="37"/>
      <c r="F153" s="201" t="s">
        <v>168</v>
      </c>
      <c r="G153" s="37"/>
      <c r="H153" s="37"/>
      <c r="I153" s="202"/>
      <c r="J153" s="37"/>
      <c r="K153" s="37"/>
      <c r="L153" s="40"/>
      <c r="M153" s="203"/>
      <c r="N153" s="204"/>
      <c r="O153" s="72"/>
      <c r="P153" s="72"/>
      <c r="Q153" s="72"/>
      <c r="R153" s="72"/>
      <c r="S153" s="72"/>
      <c r="T153" s="73"/>
      <c r="U153" s="35"/>
      <c r="V153" s="35"/>
      <c r="W153" s="35"/>
      <c r="X153" s="35"/>
      <c r="Y153" s="35"/>
      <c r="Z153" s="35"/>
      <c r="AA153" s="35"/>
      <c r="AB153" s="35"/>
      <c r="AC153" s="35"/>
      <c r="AD153" s="35"/>
      <c r="AE153" s="35"/>
      <c r="AT153" s="18" t="s">
        <v>140</v>
      </c>
      <c r="AU153" s="18" t="s">
        <v>83</v>
      </c>
    </row>
    <row r="154" spans="1:65" s="2" customFormat="1" ht="10.199999999999999">
      <c r="A154" s="35"/>
      <c r="B154" s="36"/>
      <c r="C154" s="37"/>
      <c r="D154" s="205" t="s">
        <v>141</v>
      </c>
      <c r="E154" s="37"/>
      <c r="F154" s="206" t="s">
        <v>170</v>
      </c>
      <c r="G154" s="37"/>
      <c r="H154" s="37"/>
      <c r="I154" s="202"/>
      <c r="J154" s="37"/>
      <c r="K154" s="37"/>
      <c r="L154" s="40"/>
      <c r="M154" s="203"/>
      <c r="N154" s="204"/>
      <c r="O154" s="72"/>
      <c r="P154" s="72"/>
      <c r="Q154" s="72"/>
      <c r="R154" s="72"/>
      <c r="S154" s="72"/>
      <c r="T154" s="73"/>
      <c r="U154" s="35"/>
      <c r="V154" s="35"/>
      <c r="W154" s="35"/>
      <c r="X154" s="35"/>
      <c r="Y154" s="35"/>
      <c r="Z154" s="35"/>
      <c r="AA154" s="35"/>
      <c r="AB154" s="35"/>
      <c r="AC154" s="35"/>
      <c r="AD154" s="35"/>
      <c r="AE154" s="35"/>
      <c r="AT154" s="18" t="s">
        <v>141</v>
      </c>
      <c r="AU154" s="18" t="s">
        <v>83</v>
      </c>
    </row>
    <row r="155" spans="1:65" s="13" customFormat="1" ht="10.199999999999999">
      <c r="B155" s="207"/>
      <c r="C155" s="208"/>
      <c r="D155" s="200" t="s">
        <v>143</v>
      </c>
      <c r="E155" s="209" t="s">
        <v>1</v>
      </c>
      <c r="F155" s="210" t="s">
        <v>171</v>
      </c>
      <c r="G155" s="208"/>
      <c r="H155" s="209" t="s">
        <v>1</v>
      </c>
      <c r="I155" s="211"/>
      <c r="J155" s="208"/>
      <c r="K155" s="208"/>
      <c r="L155" s="212"/>
      <c r="M155" s="213"/>
      <c r="N155" s="214"/>
      <c r="O155" s="214"/>
      <c r="P155" s="214"/>
      <c r="Q155" s="214"/>
      <c r="R155" s="214"/>
      <c r="S155" s="214"/>
      <c r="T155" s="215"/>
      <c r="AT155" s="216" t="s">
        <v>143</v>
      </c>
      <c r="AU155" s="216" t="s">
        <v>83</v>
      </c>
      <c r="AV155" s="13" t="s">
        <v>81</v>
      </c>
      <c r="AW155" s="13" t="s">
        <v>30</v>
      </c>
      <c r="AX155" s="13" t="s">
        <v>73</v>
      </c>
      <c r="AY155" s="216" t="s">
        <v>131</v>
      </c>
    </row>
    <row r="156" spans="1:65" s="13" customFormat="1" ht="10.199999999999999">
      <c r="B156" s="207"/>
      <c r="C156" s="208"/>
      <c r="D156" s="200" t="s">
        <v>143</v>
      </c>
      <c r="E156" s="209" t="s">
        <v>1</v>
      </c>
      <c r="F156" s="210" t="s">
        <v>172</v>
      </c>
      <c r="G156" s="208"/>
      <c r="H156" s="209" t="s">
        <v>1</v>
      </c>
      <c r="I156" s="211"/>
      <c r="J156" s="208"/>
      <c r="K156" s="208"/>
      <c r="L156" s="212"/>
      <c r="M156" s="213"/>
      <c r="N156" s="214"/>
      <c r="O156" s="214"/>
      <c r="P156" s="214"/>
      <c r="Q156" s="214"/>
      <c r="R156" s="214"/>
      <c r="S156" s="214"/>
      <c r="T156" s="215"/>
      <c r="AT156" s="216" t="s">
        <v>143</v>
      </c>
      <c r="AU156" s="216" t="s">
        <v>83</v>
      </c>
      <c r="AV156" s="13" t="s">
        <v>81</v>
      </c>
      <c r="AW156" s="13" t="s">
        <v>30</v>
      </c>
      <c r="AX156" s="13" t="s">
        <v>73</v>
      </c>
      <c r="AY156" s="216" t="s">
        <v>131</v>
      </c>
    </row>
    <row r="157" spans="1:65" s="14" customFormat="1" ht="10.199999999999999">
      <c r="B157" s="217"/>
      <c r="C157" s="218"/>
      <c r="D157" s="200" t="s">
        <v>143</v>
      </c>
      <c r="E157" s="219" t="s">
        <v>1</v>
      </c>
      <c r="F157" s="220" t="s">
        <v>173</v>
      </c>
      <c r="G157" s="218"/>
      <c r="H157" s="221">
        <v>0.44</v>
      </c>
      <c r="I157" s="222"/>
      <c r="J157" s="218"/>
      <c r="K157" s="218"/>
      <c r="L157" s="223"/>
      <c r="M157" s="224"/>
      <c r="N157" s="225"/>
      <c r="O157" s="225"/>
      <c r="P157" s="225"/>
      <c r="Q157" s="225"/>
      <c r="R157" s="225"/>
      <c r="S157" s="225"/>
      <c r="T157" s="226"/>
      <c r="AT157" s="227" t="s">
        <v>143</v>
      </c>
      <c r="AU157" s="227" t="s">
        <v>83</v>
      </c>
      <c r="AV157" s="14" t="s">
        <v>83</v>
      </c>
      <c r="AW157" s="14" t="s">
        <v>30</v>
      </c>
      <c r="AX157" s="14" t="s">
        <v>73</v>
      </c>
      <c r="AY157" s="227" t="s">
        <v>131</v>
      </c>
    </row>
    <row r="158" spans="1:65" s="15" customFormat="1" ht="10.199999999999999">
      <c r="B158" s="228"/>
      <c r="C158" s="229"/>
      <c r="D158" s="200" t="s">
        <v>143</v>
      </c>
      <c r="E158" s="230" t="s">
        <v>1</v>
      </c>
      <c r="F158" s="231" t="s">
        <v>146</v>
      </c>
      <c r="G158" s="229"/>
      <c r="H158" s="232">
        <v>0.44</v>
      </c>
      <c r="I158" s="233"/>
      <c r="J158" s="229"/>
      <c r="K158" s="229"/>
      <c r="L158" s="234"/>
      <c r="M158" s="235"/>
      <c r="N158" s="236"/>
      <c r="O158" s="236"/>
      <c r="P158" s="236"/>
      <c r="Q158" s="236"/>
      <c r="R158" s="236"/>
      <c r="S158" s="236"/>
      <c r="T158" s="237"/>
      <c r="AT158" s="238" t="s">
        <v>143</v>
      </c>
      <c r="AU158" s="238" t="s">
        <v>83</v>
      </c>
      <c r="AV158" s="15" t="s">
        <v>139</v>
      </c>
      <c r="AW158" s="15" t="s">
        <v>30</v>
      </c>
      <c r="AX158" s="15" t="s">
        <v>81</v>
      </c>
      <c r="AY158" s="238" t="s">
        <v>131</v>
      </c>
    </row>
    <row r="159" spans="1:65" s="2" customFormat="1" ht="37.799999999999997" customHeight="1">
      <c r="A159" s="35"/>
      <c r="B159" s="36"/>
      <c r="C159" s="187" t="s">
        <v>156</v>
      </c>
      <c r="D159" s="187" t="s">
        <v>134</v>
      </c>
      <c r="E159" s="188" t="s">
        <v>174</v>
      </c>
      <c r="F159" s="189" t="s">
        <v>175</v>
      </c>
      <c r="G159" s="190" t="s">
        <v>176</v>
      </c>
      <c r="H159" s="191">
        <v>2</v>
      </c>
      <c r="I159" s="192"/>
      <c r="J159" s="193">
        <f>ROUND(I159*H159,2)</f>
        <v>0</v>
      </c>
      <c r="K159" s="189" t="s">
        <v>138</v>
      </c>
      <c r="L159" s="40"/>
      <c r="M159" s="194" t="s">
        <v>1</v>
      </c>
      <c r="N159" s="195" t="s">
        <v>38</v>
      </c>
      <c r="O159" s="72"/>
      <c r="P159" s="196">
        <f>O159*H159</f>
        <v>0</v>
      </c>
      <c r="Q159" s="196">
        <v>0</v>
      </c>
      <c r="R159" s="196">
        <f>Q159*H159</f>
        <v>0</v>
      </c>
      <c r="S159" s="196">
        <v>0</v>
      </c>
      <c r="T159" s="197">
        <f>S159*H159</f>
        <v>0</v>
      </c>
      <c r="U159" s="35"/>
      <c r="V159" s="35"/>
      <c r="W159" s="35"/>
      <c r="X159" s="35"/>
      <c r="Y159" s="35"/>
      <c r="Z159" s="35"/>
      <c r="AA159" s="35"/>
      <c r="AB159" s="35"/>
      <c r="AC159" s="35"/>
      <c r="AD159" s="35"/>
      <c r="AE159" s="35"/>
      <c r="AR159" s="198" t="s">
        <v>139</v>
      </c>
      <c r="AT159" s="198" t="s">
        <v>134</v>
      </c>
      <c r="AU159" s="198" t="s">
        <v>83</v>
      </c>
      <c r="AY159" s="18" t="s">
        <v>131</v>
      </c>
      <c r="BE159" s="199">
        <f>IF(N159="základní",J159,0)</f>
        <v>0</v>
      </c>
      <c r="BF159" s="199">
        <f>IF(N159="snížená",J159,0)</f>
        <v>0</v>
      </c>
      <c r="BG159" s="199">
        <f>IF(N159="zákl. přenesená",J159,0)</f>
        <v>0</v>
      </c>
      <c r="BH159" s="199">
        <f>IF(N159="sníž. přenesená",J159,0)</f>
        <v>0</v>
      </c>
      <c r="BI159" s="199">
        <f>IF(N159="nulová",J159,0)</f>
        <v>0</v>
      </c>
      <c r="BJ159" s="18" t="s">
        <v>81</v>
      </c>
      <c r="BK159" s="199">
        <f>ROUND(I159*H159,2)</f>
        <v>0</v>
      </c>
      <c r="BL159" s="18" t="s">
        <v>139</v>
      </c>
      <c r="BM159" s="198" t="s">
        <v>177</v>
      </c>
    </row>
    <row r="160" spans="1:65" s="2" customFormat="1" ht="19.2">
      <c r="A160" s="35"/>
      <c r="B160" s="36"/>
      <c r="C160" s="37"/>
      <c r="D160" s="200" t="s">
        <v>140</v>
      </c>
      <c r="E160" s="37"/>
      <c r="F160" s="201" t="s">
        <v>175</v>
      </c>
      <c r="G160" s="37"/>
      <c r="H160" s="37"/>
      <c r="I160" s="202"/>
      <c r="J160" s="37"/>
      <c r="K160" s="37"/>
      <c r="L160" s="40"/>
      <c r="M160" s="203"/>
      <c r="N160" s="204"/>
      <c r="O160" s="72"/>
      <c r="P160" s="72"/>
      <c r="Q160" s="72"/>
      <c r="R160" s="72"/>
      <c r="S160" s="72"/>
      <c r="T160" s="73"/>
      <c r="U160" s="35"/>
      <c r="V160" s="35"/>
      <c r="W160" s="35"/>
      <c r="X160" s="35"/>
      <c r="Y160" s="35"/>
      <c r="Z160" s="35"/>
      <c r="AA160" s="35"/>
      <c r="AB160" s="35"/>
      <c r="AC160" s="35"/>
      <c r="AD160" s="35"/>
      <c r="AE160" s="35"/>
      <c r="AT160" s="18" t="s">
        <v>140</v>
      </c>
      <c r="AU160" s="18" t="s">
        <v>83</v>
      </c>
    </row>
    <row r="161" spans="1:65" s="2" customFormat="1" ht="10.199999999999999">
      <c r="A161" s="35"/>
      <c r="B161" s="36"/>
      <c r="C161" s="37"/>
      <c r="D161" s="205" t="s">
        <v>141</v>
      </c>
      <c r="E161" s="37"/>
      <c r="F161" s="206" t="s">
        <v>178</v>
      </c>
      <c r="G161" s="37"/>
      <c r="H161" s="37"/>
      <c r="I161" s="202"/>
      <c r="J161" s="37"/>
      <c r="K161" s="37"/>
      <c r="L161" s="40"/>
      <c r="M161" s="203"/>
      <c r="N161" s="204"/>
      <c r="O161" s="72"/>
      <c r="P161" s="72"/>
      <c r="Q161" s="72"/>
      <c r="R161" s="72"/>
      <c r="S161" s="72"/>
      <c r="T161" s="73"/>
      <c r="U161" s="35"/>
      <c r="V161" s="35"/>
      <c r="W161" s="35"/>
      <c r="X161" s="35"/>
      <c r="Y161" s="35"/>
      <c r="Z161" s="35"/>
      <c r="AA161" s="35"/>
      <c r="AB161" s="35"/>
      <c r="AC161" s="35"/>
      <c r="AD161" s="35"/>
      <c r="AE161" s="35"/>
      <c r="AT161" s="18" t="s">
        <v>141</v>
      </c>
      <c r="AU161" s="18" t="s">
        <v>83</v>
      </c>
    </row>
    <row r="162" spans="1:65" s="13" customFormat="1" ht="10.199999999999999">
      <c r="B162" s="207"/>
      <c r="C162" s="208"/>
      <c r="D162" s="200" t="s">
        <v>143</v>
      </c>
      <c r="E162" s="209" t="s">
        <v>1</v>
      </c>
      <c r="F162" s="210" t="s">
        <v>179</v>
      </c>
      <c r="G162" s="208"/>
      <c r="H162" s="209" t="s">
        <v>1</v>
      </c>
      <c r="I162" s="211"/>
      <c r="J162" s="208"/>
      <c r="K162" s="208"/>
      <c r="L162" s="212"/>
      <c r="M162" s="213"/>
      <c r="N162" s="214"/>
      <c r="O162" s="214"/>
      <c r="P162" s="214"/>
      <c r="Q162" s="214"/>
      <c r="R162" s="214"/>
      <c r="S162" s="214"/>
      <c r="T162" s="215"/>
      <c r="AT162" s="216" t="s">
        <v>143</v>
      </c>
      <c r="AU162" s="216" t="s">
        <v>83</v>
      </c>
      <c r="AV162" s="13" t="s">
        <v>81</v>
      </c>
      <c r="AW162" s="13" t="s">
        <v>30</v>
      </c>
      <c r="AX162" s="13" t="s">
        <v>73</v>
      </c>
      <c r="AY162" s="216" t="s">
        <v>131</v>
      </c>
    </row>
    <row r="163" spans="1:65" s="14" customFormat="1" ht="10.199999999999999">
      <c r="B163" s="217"/>
      <c r="C163" s="218"/>
      <c r="D163" s="200" t="s">
        <v>143</v>
      </c>
      <c r="E163" s="219" t="s">
        <v>1</v>
      </c>
      <c r="F163" s="220" t="s">
        <v>180</v>
      </c>
      <c r="G163" s="218"/>
      <c r="H163" s="221">
        <v>2</v>
      </c>
      <c r="I163" s="222"/>
      <c r="J163" s="218"/>
      <c r="K163" s="218"/>
      <c r="L163" s="223"/>
      <c r="M163" s="224"/>
      <c r="N163" s="225"/>
      <c r="O163" s="225"/>
      <c r="P163" s="225"/>
      <c r="Q163" s="225"/>
      <c r="R163" s="225"/>
      <c r="S163" s="225"/>
      <c r="T163" s="226"/>
      <c r="AT163" s="227" t="s">
        <v>143</v>
      </c>
      <c r="AU163" s="227" t="s">
        <v>83</v>
      </c>
      <c r="AV163" s="14" t="s">
        <v>83</v>
      </c>
      <c r="AW163" s="14" t="s">
        <v>30</v>
      </c>
      <c r="AX163" s="14" t="s">
        <v>73</v>
      </c>
      <c r="AY163" s="227" t="s">
        <v>131</v>
      </c>
    </row>
    <row r="164" spans="1:65" s="15" customFormat="1" ht="10.199999999999999">
      <c r="B164" s="228"/>
      <c r="C164" s="229"/>
      <c r="D164" s="200" t="s">
        <v>143</v>
      </c>
      <c r="E164" s="230" t="s">
        <v>1</v>
      </c>
      <c r="F164" s="231" t="s">
        <v>146</v>
      </c>
      <c r="G164" s="229"/>
      <c r="H164" s="232">
        <v>2</v>
      </c>
      <c r="I164" s="233"/>
      <c r="J164" s="229"/>
      <c r="K164" s="229"/>
      <c r="L164" s="234"/>
      <c r="M164" s="235"/>
      <c r="N164" s="236"/>
      <c r="O164" s="236"/>
      <c r="P164" s="236"/>
      <c r="Q164" s="236"/>
      <c r="R164" s="236"/>
      <c r="S164" s="236"/>
      <c r="T164" s="237"/>
      <c r="AT164" s="238" t="s">
        <v>143</v>
      </c>
      <c r="AU164" s="238" t="s">
        <v>83</v>
      </c>
      <c r="AV164" s="15" t="s">
        <v>139</v>
      </c>
      <c r="AW164" s="15" t="s">
        <v>30</v>
      </c>
      <c r="AX164" s="15" t="s">
        <v>81</v>
      </c>
      <c r="AY164" s="238" t="s">
        <v>131</v>
      </c>
    </row>
    <row r="165" spans="1:65" s="2" customFormat="1" ht="37.799999999999997" customHeight="1">
      <c r="A165" s="35"/>
      <c r="B165" s="36"/>
      <c r="C165" s="187" t="s">
        <v>181</v>
      </c>
      <c r="D165" s="187" t="s">
        <v>134</v>
      </c>
      <c r="E165" s="188" t="s">
        <v>182</v>
      </c>
      <c r="F165" s="189" t="s">
        <v>183</v>
      </c>
      <c r="G165" s="190" t="s">
        <v>176</v>
      </c>
      <c r="H165" s="191">
        <v>1</v>
      </c>
      <c r="I165" s="192"/>
      <c r="J165" s="193">
        <f>ROUND(I165*H165,2)</f>
        <v>0</v>
      </c>
      <c r="K165" s="189" t="s">
        <v>138</v>
      </c>
      <c r="L165" s="40"/>
      <c r="M165" s="194" t="s">
        <v>1</v>
      </c>
      <c r="N165" s="195" t="s">
        <v>38</v>
      </c>
      <c r="O165" s="72"/>
      <c r="P165" s="196">
        <f>O165*H165</f>
        <v>0</v>
      </c>
      <c r="Q165" s="196">
        <v>0</v>
      </c>
      <c r="R165" s="196">
        <f>Q165*H165</f>
        <v>0</v>
      </c>
      <c r="S165" s="196">
        <v>0</v>
      </c>
      <c r="T165" s="197">
        <f>S165*H165</f>
        <v>0</v>
      </c>
      <c r="U165" s="35"/>
      <c r="V165" s="35"/>
      <c r="W165" s="35"/>
      <c r="X165" s="35"/>
      <c r="Y165" s="35"/>
      <c r="Z165" s="35"/>
      <c r="AA165" s="35"/>
      <c r="AB165" s="35"/>
      <c r="AC165" s="35"/>
      <c r="AD165" s="35"/>
      <c r="AE165" s="35"/>
      <c r="AR165" s="198" t="s">
        <v>139</v>
      </c>
      <c r="AT165" s="198" t="s">
        <v>134</v>
      </c>
      <c r="AU165" s="198" t="s">
        <v>83</v>
      </c>
      <c r="AY165" s="18" t="s">
        <v>131</v>
      </c>
      <c r="BE165" s="199">
        <f>IF(N165="základní",J165,0)</f>
        <v>0</v>
      </c>
      <c r="BF165" s="199">
        <f>IF(N165="snížená",J165,0)</f>
        <v>0</v>
      </c>
      <c r="BG165" s="199">
        <f>IF(N165="zákl. přenesená",J165,0)</f>
        <v>0</v>
      </c>
      <c r="BH165" s="199">
        <f>IF(N165="sníž. přenesená",J165,0)</f>
        <v>0</v>
      </c>
      <c r="BI165" s="199">
        <f>IF(N165="nulová",J165,0)</f>
        <v>0</v>
      </c>
      <c r="BJ165" s="18" t="s">
        <v>81</v>
      </c>
      <c r="BK165" s="199">
        <f>ROUND(I165*H165,2)</f>
        <v>0</v>
      </c>
      <c r="BL165" s="18" t="s">
        <v>139</v>
      </c>
      <c r="BM165" s="198" t="s">
        <v>184</v>
      </c>
    </row>
    <row r="166" spans="1:65" s="2" customFormat="1" ht="19.2">
      <c r="A166" s="35"/>
      <c r="B166" s="36"/>
      <c r="C166" s="37"/>
      <c r="D166" s="200" t="s">
        <v>140</v>
      </c>
      <c r="E166" s="37"/>
      <c r="F166" s="201" t="s">
        <v>183</v>
      </c>
      <c r="G166" s="37"/>
      <c r="H166" s="37"/>
      <c r="I166" s="202"/>
      <c r="J166" s="37"/>
      <c r="K166" s="37"/>
      <c r="L166" s="40"/>
      <c r="M166" s="203"/>
      <c r="N166" s="204"/>
      <c r="O166" s="72"/>
      <c r="P166" s="72"/>
      <c r="Q166" s="72"/>
      <c r="R166" s="72"/>
      <c r="S166" s="72"/>
      <c r="T166" s="73"/>
      <c r="U166" s="35"/>
      <c r="V166" s="35"/>
      <c r="W166" s="35"/>
      <c r="X166" s="35"/>
      <c r="Y166" s="35"/>
      <c r="Z166" s="35"/>
      <c r="AA166" s="35"/>
      <c r="AB166" s="35"/>
      <c r="AC166" s="35"/>
      <c r="AD166" s="35"/>
      <c r="AE166" s="35"/>
      <c r="AT166" s="18" t="s">
        <v>140</v>
      </c>
      <c r="AU166" s="18" t="s">
        <v>83</v>
      </c>
    </row>
    <row r="167" spans="1:65" s="2" customFormat="1" ht="10.199999999999999">
      <c r="A167" s="35"/>
      <c r="B167" s="36"/>
      <c r="C167" s="37"/>
      <c r="D167" s="205" t="s">
        <v>141</v>
      </c>
      <c r="E167" s="37"/>
      <c r="F167" s="206" t="s">
        <v>185</v>
      </c>
      <c r="G167" s="37"/>
      <c r="H167" s="37"/>
      <c r="I167" s="202"/>
      <c r="J167" s="37"/>
      <c r="K167" s="37"/>
      <c r="L167" s="40"/>
      <c r="M167" s="203"/>
      <c r="N167" s="204"/>
      <c r="O167" s="72"/>
      <c r="P167" s="72"/>
      <c r="Q167" s="72"/>
      <c r="R167" s="72"/>
      <c r="S167" s="72"/>
      <c r="T167" s="73"/>
      <c r="U167" s="35"/>
      <c r="V167" s="35"/>
      <c r="W167" s="35"/>
      <c r="X167" s="35"/>
      <c r="Y167" s="35"/>
      <c r="Z167" s="35"/>
      <c r="AA167" s="35"/>
      <c r="AB167" s="35"/>
      <c r="AC167" s="35"/>
      <c r="AD167" s="35"/>
      <c r="AE167" s="35"/>
      <c r="AT167" s="18" t="s">
        <v>141</v>
      </c>
      <c r="AU167" s="18" t="s">
        <v>83</v>
      </c>
    </row>
    <row r="168" spans="1:65" s="13" customFormat="1" ht="10.199999999999999">
      <c r="B168" s="207"/>
      <c r="C168" s="208"/>
      <c r="D168" s="200" t="s">
        <v>143</v>
      </c>
      <c r="E168" s="209" t="s">
        <v>1</v>
      </c>
      <c r="F168" s="210" t="s">
        <v>186</v>
      </c>
      <c r="G168" s="208"/>
      <c r="H168" s="209" t="s">
        <v>1</v>
      </c>
      <c r="I168" s="211"/>
      <c r="J168" s="208"/>
      <c r="K168" s="208"/>
      <c r="L168" s="212"/>
      <c r="M168" s="213"/>
      <c r="N168" s="214"/>
      <c r="O168" s="214"/>
      <c r="P168" s="214"/>
      <c r="Q168" s="214"/>
      <c r="R168" s="214"/>
      <c r="S168" s="214"/>
      <c r="T168" s="215"/>
      <c r="AT168" s="216" t="s">
        <v>143</v>
      </c>
      <c r="AU168" s="216" t="s">
        <v>83</v>
      </c>
      <c r="AV168" s="13" t="s">
        <v>81</v>
      </c>
      <c r="AW168" s="13" t="s">
        <v>30</v>
      </c>
      <c r="AX168" s="13" t="s">
        <v>73</v>
      </c>
      <c r="AY168" s="216" t="s">
        <v>131</v>
      </c>
    </row>
    <row r="169" spans="1:65" s="14" customFormat="1" ht="10.199999999999999">
      <c r="B169" s="217"/>
      <c r="C169" s="218"/>
      <c r="D169" s="200" t="s">
        <v>143</v>
      </c>
      <c r="E169" s="219" t="s">
        <v>1</v>
      </c>
      <c r="F169" s="220" t="s">
        <v>81</v>
      </c>
      <c r="G169" s="218"/>
      <c r="H169" s="221">
        <v>1</v>
      </c>
      <c r="I169" s="222"/>
      <c r="J169" s="218"/>
      <c r="K169" s="218"/>
      <c r="L169" s="223"/>
      <c r="M169" s="224"/>
      <c r="N169" s="225"/>
      <c r="O169" s="225"/>
      <c r="P169" s="225"/>
      <c r="Q169" s="225"/>
      <c r="R169" s="225"/>
      <c r="S169" s="225"/>
      <c r="T169" s="226"/>
      <c r="AT169" s="227" t="s">
        <v>143</v>
      </c>
      <c r="AU169" s="227" t="s">
        <v>83</v>
      </c>
      <c r="AV169" s="14" t="s">
        <v>83</v>
      </c>
      <c r="AW169" s="14" t="s">
        <v>30</v>
      </c>
      <c r="AX169" s="14" t="s">
        <v>73</v>
      </c>
      <c r="AY169" s="227" t="s">
        <v>131</v>
      </c>
    </row>
    <row r="170" spans="1:65" s="15" customFormat="1" ht="10.199999999999999">
      <c r="B170" s="228"/>
      <c r="C170" s="229"/>
      <c r="D170" s="200" t="s">
        <v>143</v>
      </c>
      <c r="E170" s="230" t="s">
        <v>1</v>
      </c>
      <c r="F170" s="231" t="s">
        <v>146</v>
      </c>
      <c r="G170" s="229"/>
      <c r="H170" s="232">
        <v>1</v>
      </c>
      <c r="I170" s="233"/>
      <c r="J170" s="229"/>
      <c r="K170" s="229"/>
      <c r="L170" s="234"/>
      <c r="M170" s="235"/>
      <c r="N170" s="236"/>
      <c r="O170" s="236"/>
      <c r="P170" s="236"/>
      <c r="Q170" s="236"/>
      <c r="R170" s="236"/>
      <c r="S170" s="236"/>
      <c r="T170" s="237"/>
      <c r="AT170" s="238" t="s">
        <v>143</v>
      </c>
      <c r="AU170" s="238" t="s">
        <v>83</v>
      </c>
      <c r="AV170" s="15" t="s">
        <v>139</v>
      </c>
      <c r="AW170" s="15" t="s">
        <v>30</v>
      </c>
      <c r="AX170" s="15" t="s">
        <v>81</v>
      </c>
      <c r="AY170" s="238" t="s">
        <v>131</v>
      </c>
    </row>
    <row r="171" spans="1:65" s="2" customFormat="1" ht="37.799999999999997" customHeight="1">
      <c r="A171" s="35"/>
      <c r="B171" s="36"/>
      <c r="C171" s="187" t="s">
        <v>162</v>
      </c>
      <c r="D171" s="187" t="s">
        <v>134</v>
      </c>
      <c r="E171" s="188" t="s">
        <v>187</v>
      </c>
      <c r="F171" s="189" t="s">
        <v>188</v>
      </c>
      <c r="G171" s="190" t="s">
        <v>176</v>
      </c>
      <c r="H171" s="191">
        <v>6.17</v>
      </c>
      <c r="I171" s="192"/>
      <c r="J171" s="193">
        <f>ROUND(I171*H171,2)</f>
        <v>0</v>
      </c>
      <c r="K171" s="189" t="s">
        <v>138</v>
      </c>
      <c r="L171" s="40"/>
      <c r="M171" s="194" t="s">
        <v>1</v>
      </c>
      <c r="N171" s="195" t="s">
        <v>38</v>
      </c>
      <c r="O171" s="72"/>
      <c r="P171" s="196">
        <f>O171*H171</f>
        <v>0</v>
      </c>
      <c r="Q171" s="196">
        <v>0</v>
      </c>
      <c r="R171" s="196">
        <f>Q171*H171</f>
        <v>0</v>
      </c>
      <c r="S171" s="196">
        <v>0</v>
      </c>
      <c r="T171" s="197">
        <f>S171*H171</f>
        <v>0</v>
      </c>
      <c r="U171" s="35"/>
      <c r="V171" s="35"/>
      <c r="W171" s="35"/>
      <c r="X171" s="35"/>
      <c r="Y171" s="35"/>
      <c r="Z171" s="35"/>
      <c r="AA171" s="35"/>
      <c r="AB171" s="35"/>
      <c r="AC171" s="35"/>
      <c r="AD171" s="35"/>
      <c r="AE171" s="35"/>
      <c r="AR171" s="198" t="s">
        <v>139</v>
      </c>
      <c r="AT171" s="198" t="s">
        <v>134</v>
      </c>
      <c r="AU171" s="198" t="s">
        <v>83</v>
      </c>
      <c r="AY171" s="18" t="s">
        <v>131</v>
      </c>
      <c r="BE171" s="199">
        <f>IF(N171="základní",J171,0)</f>
        <v>0</v>
      </c>
      <c r="BF171" s="199">
        <f>IF(N171="snížená",J171,0)</f>
        <v>0</v>
      </c>
      <c r="BG171" s="199">
        <f>IF(N171="zákl. přenesená",J171,0)</f>
        <v>0</v>
      </c>
      <c r="BH171" s="199">
        <f>IF(N171="sníž. přenesená",J171,0)</f>
        <v>0</v>
      </c>
      <c r="BI171" s="199">
        <f>IF(N171="nulová",J171,0)</f>
        <v>0</v>
      </c>
      <c r="BJ171" s="18" t="s">
        <v>81</v>
      </c>
      <c r="BK171" s="199">
        <f>ROUND(I171*H171,2)</f>
        <v>0</v>
      </c>
      <c r="BL171" s="18" t="s">
        <v>139</v>
      </c>
      <c r="BM171" s="198" t="s">
        <v>189</v>
      </c>
    </row>
    <row r="172" spans="1:65" s="2" customFormat="1" ht="19.2">
      <c r="A172" s="35"/>
      <c r="B172" s="36"/>
      <c r="C172" s="37"/>
      <c r="D172" s="200" t="s">
        <v>140</v>
      </c>
      <c r="E172" s="37"/>
      <c r="F172" s="201" t="s">
        <v>188</v>
      </c>
      <c r="G172" s="37"/>
      <c r="H172" s="37"/>
      <c r="I172" s="202"/>
      <c r="J172" s="37"/>
      <c r="K172" s="37"/>
      <c r="L172" s="40"/>
      <c r="M172" s="203"/>
      <c r="N172" s="204"/>
      <c r="O172" s="72"/>
      <c r="P172" s="72"/>
      <c r="Q172" s="72"/>
      <c r="R172" s="72"/>
      <c r="S172" s="72"/>
      <c r="T172" s="73"/>
      <c r="U172" s="35"/>
      <c r="V172" s="35"/>
      <c r="W172" s="35"/>
      <c r="X172" s="35"/>
      <c r="Y172" s="35"/>
      <c r="Z172" s="35"/>
      <c r="AA172" s="35"/>
      <c r="AB172" s="35"/>
      <c r="AC172" s="35"/>
      <c r="AD172" s="35"/>
      <c r="AE172" s="35"/>
      <c r="AT172" s="18" t="s">
        <v>140</v>
      </c>
      <c r="AU172" s="18" t="s">
        <v>83</v>
      </c>
    </row>
    <row r="173" spans="1:65" s="2" customFormat="1" ht="10.199999999999999">
      <c r="A173" s="35"/>
      <c r="B173" s="36"/>
      <c r="C173" s="37"/>
      <c r="D173" s="205" t="s">
        <v>141</v>
      </c>
      <c r="E173" s="37"/>
      <c r="F173" s="206" t="s">
        <v>190</v>
      </c>
      <c r="G173" s="37"/>
      <c r="H173" s="37"/>
      <c r="I173" s="202"/>
      <c r="J173" s="37"/>
      <c r="K173" s="37"/>
      <c r="L173" s="40"/>
      <c r="M173" s="203"/>
      <c r="N173" s="204"/>
      <c r="O173" s="72"/>
      <c r="P173" s="72"/>
      <c r="Q173" s="72"/>
      <c r="R173" s="72"/>
      <c r="S173" s="72"/>
      <c r="T173" s="73"/>
      <c r="U173" s="35"/>
      <c r="V173" s="35"/>
      <c r="W173" s="35"/>
      <c r="X173" s="35"/>
      <c r="Y173" s="35"/>
      <c r="Z173" s="35"/>
      <c r="AA173" s="35"/>
      <c r="AB173" s="35"/>
      <c r="AC173" s="35"/>
      <c r="AD173" s="35"/>
      <c r="AE173" s="35"/>
      <c r="AT173" s="18" t="s">
        <v>141</v>
      </c>
      <c r="AU173" s="18" t="s">
        <v>83</v>
      </c>
    </row>
    <row r="174" spans="1:65" s="13" customFormat="1" ht="20.399999999999999">
      <c r="B174" s="207"/>
      <c r="C174" s="208"/>
      <c r="D174" s="200" t="s">
        <v>143</v>
      </c>
      <c r="E174" s="209" t="s">
        <v>1</v>
      </c>
      <c r="F174" s="210" t="s">
        <v>191</v>
      </c>
      <c r="G174" s="208"/>
      <c r="H174" s="209" t="s">
        <v>1</v>
      </c>
      <c r="I174" s="211"/>
      <c r="J174" s="208"/>
      <c r="K174" s="208"/>
      <c r="L174" s="212"/>
      <c r="M174" s="213"/>
      <c r="N174" s="214"/>
      <c r="O174" s="214"/>
      <c r="P174" s="214"/>
      <c r="Q174" s="214"/>
      <c r="R174" s="214"/>
      <c r="S174" s="214"/>
      <c r="T174" s="215"/>
      <c r="AT174" s="216" t="s">
        <v>143</v>
      </c>
      <c r="AU174" s="216" t="s">
        <v>83</v>
      </c>
      <c r="AV174" s="13" t="s">
        <v>81</v>
      </c>
      <c r="AW174" s="13" t="s">
        <v>30</v>
      </c>
      <c r="AX174" s="13" t="s">
        <v>73</v>
      </c>
      <c r="AY174" s="216" t="s">
        <v>131</v>
      </c>
    </row>
    <row r="175" spans="1:65" s="13" customFormat="1" ht="10.199999999999999">
      <c r="B175" s="207"/>
      <c r="C175" s="208"/>
      <c r="D175" s="200" t="s">
        <v>143</v>
      </c>
      <c r="E175" s="209" t="s">
        <v>1</v>
      </c>
      <c r="F175" s="210" t="s">
        <v>192</v>
      </c>
      <c r="G175" s="208"/>
      <c r="H175" s="209" t="s">
        <v>1</v>
      </c>
      <c r="I175" s="211"/>
      <c r="J175" s="208"/>
      <c r="K175" s="208"/>
      <c r="L175" s="212"/>
      <c r="M175" s="213"/>
      <c r="N175" s="214"/>
      <c r="O175" s="214"/>
      <c r="P175" s="214"/>
      <c r="Q175" s="214"/>
      <c r="R175" s="214"/>
      <c r="S175" s="214"/>
      <c r="T175" s="215"/>
      <c r="AT175" s="216" t="s">
        <v>143</v>
      </c>
      <c r="AU175" s="216" t="s">
        <v>83</v>
      </c>
      <c r="AV175" s="13" t="s">
        <v>81</v>
      </c>
      <c r="AW175" s="13" t="s">
        <v>30</v>
      </c>
      <c r="AX175" s="13" t="s">
        <v>73</v>
      </c>
      <c r="AY175" s="216" t="s">
        <v>131</v>
      </c>
    </row>
    <row r="176" spans="1:65" s="14" customFormat="1" ht="10.199999999999999">
      <c r="B176" s="217"/>
      <c r="C176" s="218"/>
      <c r="D176" s="200" t="s">
        <v>143</v>
      </c>
      <c r="E176" s="219" t="s">
        <v>1</v>
      </c>
      <c r="F176" s="220" t="s">
        <v>193</v>
      </c>
      <c r="G176" s="218"/>
      <c r="H176" s="221">
        <v>6.17</v>
      </c>
      <c r="I176" s="222"/>
      <c r="J176" s="218"/>
      <c r="K176" s="218"/>
      <c r="L176" s="223"/>
      <c r="M176" s="224"/>
      <c r="N176" s="225"/>
      <c r="O176" s="225"/>
      <c r="P176" s="225"/>
      <c r="Q176" s="225"/>
      <c r="R176" s="225"/>
      <c r="S176" s="225"/>
      <c r="T176" s="226"/>
      <c r="AT176" s="227" t="s">
        <v>143</v>
      </c>
      <c r="AU176" s="227" t="s">
        <v>83</v>
      </c>
      <c r="AV176" s="14" t="s">
        <v>83</v>
      </c>
      <c r="AW176" s="14" t="s">
        <v>30</v>
      </c>
      <c r="AX176" s="14" t="s">
        <v>73</v>
      </c>
      <c r="AY176" s="227" t="s">
        <v>131</v>
      </c>
    </row>
    <row r="177" spans="1:65" s="15" customFormat="1" ht="10.199999999999999">
      <c r="B177" s="228"/>
      <c r="C177" s="229"/>
      <c r="D177" s="200" t="s">
        <v>143</v>
      </c>
      <c r="E177" s="230" t="s">
        <v>1</v>
      </c>
      <c r="F177" s="231" t="s">
        <v>146</v>
      </c>
      <c r="G177" s="229"/>
      <c r="H177" s="232">
        <v>6.17</v>
      </c>
      <c r="I177" s="233"/>
      <c r="J177" s="229"/>
      <c r="K177" s="229"/>
      <c r="L177" s="234"/>
      <c r="M177" s="235"/>
      <c r="N177" s="236"/>
      <c r="O177" s="236"/>
      <c r="P177" s="236"/>
      <c r="Q177" s="236"/>
      <c r="R177" s="236"/>
      <c r="S177" s="236"/>
      <c r="T177" s="237"/>
      <c r="AT177" s="238" t="s">
        <v>143</v>
      </c>
      <c r="AU177" s="238" t="s">
        <v>83</v>
      </c>
      <c r="AV177" s="15" t="s">
        <v>139</v>
      </c>
      <c r="AW177" s="15" t="s">
        <v>30</v>
      </c>
      <c r="AX177" s="15" t="s">
        <v>81</v>
      </c>
      <c r="AY177" s="238" t="s">
        <v>131</v>
      </c>
    </row>
    <row r="178" spans="1:65" s="2" customFormat="1" ht="37.799999999999997" customHeight="1">
      <c r="A178" s="35"/>
      <c r="B178" s="36"/>
      <c r="C178" s="187" t="s">
        <v>132</v>
      </c>
      <c r="D178" s="187" t="s">
        <v>134</v>
      </c>
      <c r="E178" s="188" t="s">
        <v>194</v>
      </c>
      <c r="F178" s="189" t="s">
        <v>195</v>
      </c>
      <c r="G178" s="190" t="s">
        <v>176</v>
      </c>
      <c r="H178" s="191">
        <v>6.5250000000000004</v>
      </c>
      <c r="I178" s="192"/>
      <c r="J178" s="193">
        <f>ROUND(I178*H178,2)</f>
        <v>0</v>
      </c>
      <c r="K178" s="189" t="s">
        <v>138</v>
      </c>
      <c r="L178" s="40"/>
      <c r="M178" s="194" t="s">
        <v>1</v>
      </c>
      <c r="N178" s="195" t="s">
        <v>38</v>
      </c>
      <c r="O178" s="72"/>
      <c r="P178" s="196">
        <f>O178*H178</f>
        <v>0</v>
      </c>
      <c r="Q178" s="196">
        <v>0</v>
      </c>
      <c r="R178" s="196">
        <f>Q178*H178</f>
        <v>0</v>
      </c>
      <c r="S178" s="196">
        <v>0</v>
      </c>
      <c r="T178" s="197">
        <f>S178*H178</f>
        <v>0</v>
      </c>
      <c r="U178" s="35"/>
      <c r="V178" s="35"/>
      <c r="W178" s="35"/>
      <c r="X178" s="35"/>
      <c r="Y178" s="35"/>
      <c r="Z178" s="35"/>
      <c r="AA178" s="35"/>
      <c r="AB178" s="35"/>
      <c r="AC178" s="35"/>
      <c r="AD178" s="35"/>
      <c r="AE178" s="35"/>
      <c r="AR178" s="198" t="s">
        <v>139</v>
      </c>
      <c r="AT178" s="198" t="s">
        <v>134</v>
      </c>
      <c r="AU178" s="198" t="s">
        <v>83</v>
      </c>
      <c r="AY178" s="18" t="s">
        <v>131</v>
      </c>
      <c r="BE178" s="199">
        <f>IF(N178="základní",J178,0)</f>
        <v>0</v>
      </c>
      <c r="BF178" s="199">
        <f>IF(N178="snížená",J178,0)</f>
        <v>0</v>
      </c>
      <c r="BG178" s="199">
        <f>IF(N178="zákl. přenesená",J178,0)</f>
        <v>0</v>
      </c>
      <c r="BH178" s="199">
        <f>IF(N178="sníž. přenesená",J178,0)</f>
        <v>0</v>
      </c>
      <c r="BI178" s="199">
        <f>IF(N178="nulová",J178,0)</f>
        <v>0</v>
      </c>
      <c r="BJ178" s="18" t="s">
        <v>81</v>
      </c>
      <c r="BK178" s="199">
        <f>ROUND(I178*H178,2)</f>
        <v>0</v>
      </c>
      <c r="BL178" s="18" t="s">
        <v>139</v>
      </c>
      <c r="BM178" s="198" t="s">
        <v>196</v>
      </c>
    </row>
    <row r="179" spans="1:65" s="2" customFormat="1" ht="19.2">
      <c r="A179" s="35"/>
      <c r="B179" s="36"/>
      <c r="C179" s="37"/>
      <c r="D179" s="200" t="s">
        <v>140</v>
      </c>
      <c r="E179" s="37"/>
      <c r="F179" s="201" t="s">
        <v>195</v>
      </c>
      <c r="G179" s="37"/>
      <c r="H179" s="37"/>
      <c r="I179" s="202"/>
      <c r="J179" s="37"/>
      <c r="K179" s="37"/>
      <c r="L179" s="40"/>
      <c r="M179" s="203"/>
      <c r="N179" s="204"/>
      <c r="O179" s="72"/>
      <c r="P179" s="72"/>
      <c r="Q179" s="72"/>
      <c r="R179" s="72"/>
      <c r="S179" s="72"/>
      <c r="T179" s="73"/>
      <c r="U179" s="35"/>
      <c r="V179" s="35"/>
      <c r="W179" s="35"/>
      <c r="X179" s="35"/>
      <c r="Y179" s="35"/>
      <c r="Z179" s="35"/>
      <c r="AA179" s="35"/>
      <c r="AB179" s="35"/>
      <c r="AC179" s="35"/>
      <c r="AD179" s="35"/>
      <c r="AE179" s="35"/>
      <c r="AT179" s="18" t="s">
        <v>140</v>
      </c>
      <c r="AU179" s="18" t="s">
        <v>83</v>
      </c>
    </row>
    <row r="180" spans="1:65" s="2" customFormat="1" ht="10.199999999999999">
      <c r="A180" s="35"/>
      <c r="B180" s="36"/>
      <c r="C180" s="37"/>
      <c r="D180" s="205" t="s">
        <v>141</v>
      </c>
      <c r="E180" s="37"/>
      <c r="F180" s="206" t="s">
        <v>197</v>
      </c>
      <c r="G180" s="37"/>
      <c r="H180" s="37"/>
      <c r="I180" s="202"/>
      <c r="J180" s="37"/>
      <c r="K180" s="37"/>
      <c r="L180" s="40"/>
      <c r="M180" s="203"/>
      <c r="N180" s="204"/>
      <c r="O180" s="72"/>
      <c r="P180" s="72"/>
      <c r="Q180" s="72"/>
      <c r="R180" s="72"/>
      <c r="S180" s="72"/>
      <c r="T180" s="73"/>
      <c r="U180" s="35"/>
      <c r="V180" s="35"/>
      <c r="W180" s="35"/>
      <c r="X180" s="35"/>
      <c r="Y180" s="35"/>
      <c r="Z180" s="35"/>
      <c r="AA180" s="35"/>
      <c r="AB180" s="35"/>
      <c r="AC180" s="35"/>
      <c r="AD180" s="35"/>
      <c r="AE180" s="35"/>
      <c r="AT180" s="18" t="s">
        <v>141</v>
      </c>
      <c r="AU180" s="18" t="s">
        <v>83</v>
      </c>
    </row>
    <row r="181" spans="1:65" s="13" customFormat="1" ht="20.399999999999999">
      <c r="B181" s="207"/>
      <c r="C181" s="208"/>
      <c r="D181" s="200" t="s">
        <v>143</v>
      </c>
      <c r="E181" s="209" t="s">
        <v>1</v>
      </c>
      <c r="F181" s="210" t="s">
        <v>191</v>
      </c>
      <c r="G181" s="208"/>
      <c r="H181" s="209" t="s">
        <v>1</v>
      </c>
      <c r="I181" s="211"/>
      <c r="J181" s="208"/>
      <c r="K181" s="208"/>
      <c r="L181" s="212"/>
      <c r="M181" s="213"/>
      <c r="N181" s="214"/>
      <c r="O181" s="214"/>
      <c r="P181" s="214"/>
      <c r="Q181" s="214"/>
      <c r="R181" s="214"/>
      <c r="S181" s="214"/>
      <c r="T181" s="215"/>
      <c r="AT181" s="216" t="s">
        <v>143</v>
      </c>
      <c r="AU181" s="216" t="s">
        <v>83</v>
      </c>
      <c r="AV181" s="13" t="s">
        <v>81</v>
      </c>
      <c r="AW181" s="13" t="s">
        <v>30</v>
      </c>
      <c r="AX181" s="13" t="s">
        <v>73</v>
      </c>
      <c r="AY181" s="216" t="s">
        <v>131</v>
      </c>
    </row>
    <row r="182" spans="1:65" s="13" customFormat="1" ht="10.199999999999999">
      <c r="B182" s="207"/>
      <c r="C182" s="208"/>
      <c r="D182" s="200" t="s">
        <v>143</v>
      </c>
      <c r="E182" s="209" t="s">
        <v>1</v>
      </c>
      <c r="F182" s="210" t="s">
        <v>198</v>
      </c>
      <c r="G182" s="208"/>
      <c r="H182" s="209" t="s">
        <v>1</v>
      </c>
      <c r="I182" s="211"/>
      <c r="J182" s="208"/>
      <c r="K182" s="208"/>
      <c r="L182" s="212"/>
      <c r="M182" s="213"/>
      <c r="N182" s="214"/>
      <c r="O182" s="214"/>
      <c r="P182" s="214"/>
      <c r="Q182" s="214"/>
      <c r="R182" s="214"/>
      <c r="S182" s="214"/>
      <c r="T182" s="215"/>
      <c r="AT182" s="216" t="s">
        <v>143</v>
      </c>
      <c r="AU182" s="216" t="s">
        <v>83</v>
      </c>
      <c r="AV182" s="13" t="s">
        <v>81</v>
      </c>
      <c r="AW182" s="13" t="s">
        <v>30</v>
      </c>
      <c r="AX182" s="13" t="s">
        <v>73</v>
      </c>
      <c r="AY182" s="216" t="s">
        <v>131</v>
      </c>
    </row>
    <row r="183" spans="1:65" s="14" customFormat="1" ht="10.199999999999999">
      <c r="B183" s="217"/>
      <c r="C183" s="218"/>
      <c r="D183" s="200" t="s">
        <v>143</v>
      </c>
      <c r="E183" s="219" t="s">
        <v>1</v>
      </c>
      <c r="F183" s="220" t="s">
        <v>199</v>
      </c>
      <c r="G183" s="218"/>
      <c r="H183" s="221">
        <v>1.825</v>
      </c>
      <c r="I183" s="222"/>
      <c r="J183" s="218"/>
      <c r="K183" s="218"/>
      <c r="L183" s="223"/>
      <c r="M183" s="224"/>
      <c r="N183" s="225"/>
      <c r="O183" s="225"/>
      <c r="P183" s="225"/>
      <c r="Q183" s="225"/>
      <c r="R183" s="225"/>
      <c r="S183" s="225"/>
      <c r="T183" s="226"/>
      <c r="AT183" s="227" t="s">
        <v>143</v>
      </c>
      <c r="AU183" s="227" t="s">
        <v>83</v>
      </c>
      <c r="AV183" s="14" t="s">
        <v>83</v>
      </c>
      <c r="AW183" s="14" t="s">
        <v>30</v>
      </c>
      <c r="AX183" s="14" t="s">
        <v>73</v>
      </c>
      <c r="AY183" s="227" t="s">
        <v>131</v>
      </c>
    </row>
    <row r="184" spans="1:65" s="13" customFormat="1" ht="10.199999999999999">
      <c r="B184" s="207"/>
      <c r="C184" s="208"/>
      <c r="D184" s="200" t="s">
        <v>143</v>
      </c>
      <c r="E184" s="209" t="s">
        <v>1</v>
      </c>
      <c r="F184" s="210" t="s">
        <v>200</v>
      </c>
      <c r="G184" s="208"/>
      <c r="H184" s="209" t="s">
        <v>1</v>
      </c>
      <c r="I184" s="211"/>
      <c r="J184" s="208"/>
      <c r="K184" s="208"/>
      <c r="L184" s="212"/>
      <c r="M184" s="213"/>
      <c r="N184" s="214"/>
      <c r="O184" s="214"/>
      <c r="P184" s="214"/>
      <c r="Q184" s="214"/>
      <c r="R184" s="214"/>
      <c r="S184" s="214"/>
      <c r="T184" s="215"/>
      <c r="AT184" s="216" t="s">
        <v>143</v>
      </c>
      <c r="AU184" s="216" t="s">
        <v>83</v>
      </c>
      <c r="AV184" s="13" t="s">
        <v>81</v>
      </c>
      <c r="AW184" s="13" t="s">
        <v>30</v>
      </c>
      <c r="AX184" s="13" t="s">
        <v>73</v>
      </c>
      <c r="AY184" s="216" t="s">
        <v>131</v>
      </c>
    </row>
    <row r="185" spans="1:65" s="14" customFormat="1" ht="10.199999999999999">
      <c r="B185" s="217"/>
      <c r="C185" s="218"/>
      <c r="D185" s="200" t="s">
        <v>143</v>
      </c>
      <c r="E185" s="219" t="s">
        <v>1</v>
      </c>
      <c r="F185" s="220" t="s">
        <v>201</v>
      </c>
      <c r="G185" s="218"/>
      <c r="H185" s="221">
        <v>1.7</v>
      </c>
      <c r="I185" s="222"/>
      <c r="J185" s="218"/>
      <c r="K185" s="218"/>
      <c r="L185" s="223"/>
      <c r="M185" s="224"/>
      <c r="N185" s="225"/>
      <c r="O185" s="225"/>
      <c r="P185" s="225"/>
      <c r="Q185" s="225"/>
      <c r="R185" s="225"/>
      <c r="S185" s="225"/>
      <c r="T185" s="226"/>
      <c r="AT185" s="227" t="s">
        <v>143</v>
      </c>
      <c r="AU185" s="227" t="s">
        <v>83</v>
      </c>
      <c r="AV185" s="14" t="s">
        <v>83</v>
      </c>
      <c r="AW185" s="14" t="s">
        <v>30</v>
      </c>
      <c r="AX185" s="14" t="s">
        <v>73</v>
      </c>
      <c r="AY185" s="227" t="s">
        <v>131</v>
      </c>
    </row>
    <row r="186" spans="1:65" s="13" customFormat="1" ht="10.199999999999999">
      <c r="B186" s="207"/>
      <c r="C186" s="208"/>
      <c r="D186" s="200" t="s">
        <v>143</v>
      </c>
      <c r="E186" s="209" t="s">
        <v>1</v>
      </c>
      <c r="F186" s="210" t="s">
        <v>202</v>
      </c>
      <c r="G186" s="208"/>
      <c r="H186" s="209" t="s">
        <v>1</v>
      </c>
      <c r="I186" s="211"/>
      <c r="J186" s="208"/>
      <c r="K186" s="208"/>
      <c r="L186" s="212"/>
      <c r="M186" s="213"/>
      <c r="N186" s="214"/>
      <c r="O186" s="214"/>
      <c r="P186" s="214"/>
      <c r="Q186" s="214"/>
      <c r="R186" s="214"/>
      <c r="S186" s="214"/>
      <c r="T186" s="215"/>
      <c r="AT186" s="216" t="s">
        <v>143</v>
      </c>
      <c r="AU186" s="216" t="s">
        <v>83</v>
      </c>
      <c r="AV186" s="13" t="s">
        <v>81</v>
      </c>
      <c r="AW186" s="13" t="s">
        <v>30</v>
      </c>
      <c r="AX186" s="13" t="s">
        <v>73</v>
      </c>
      <c r="AY186" s="216" t="s">
        <v>131</v>
      </c>
    </row>
    <row r="187" spans="1:65" s="14" customFormat="1" ht="10.199999999999999">
      <c r="B187" s="217"/>
      <c r="C187" s="218"/>
      <c r="D187" s="200" t="s">
        <v>143</v>
      </c>
      <c r="E187" s="219" t="s">
        <v>1</v>
      </c>
      <c r="F187" s="220" t="s">
        <v>152</v>
      </c>
      <c r="G187" s="218"/>
      <c r="H187" s="221">
        <v>3</v>
      </c>
      <c r="I187" s="222"/>
      <c r="J187" s="218"/>
      <c r="K187" s="218"/>
      <c r="L187" s="223"/>
      <c r="M187" s="224"/>
      <c r="N187" s="225"/>
      <c r="O187" s="225"/>
      <c r="P187" s="225"/>
      <c r="Q187" s="225"/>
      <c r="R187" s="225"/>
      <c r="S187" s="225"/>
      <c r="T187" s="226"/>
      <c r="AT187" s="227" t="s">
        <v>143</v>
      </c>
      <c r="AU187" s="227" t="s">
        <v>83</v>
      </c>
      <c r="AV187" s="14" t="s">
        <v>83</v>
      </c>
      <c r="AW187" s="14" t="s">
        <v>30</v>
      </c>
      <c r="AX187" s="14" t="s">
        <v>73</v>
      </c>
      <c r="AY187" s="227" t="s">
        <v>131</v>
      </c>
    </row>
    <row r="188" spans="1:65" s="15" customFormat="1" ht="10.199999999999999">
      <c r="B188" s="228"/>
      <c r="C188" s="229"/>
      <c r="D188" s="200" t="s">
        <v>143</v>
      </c>
      <c r="E188" s="230" t="s">
        <v>1</v>
      </c>
      <c r="F188" s="231" t="s">
        <v>146</v>
      </c>
      <c r="G188" s="229"/>
      <c r="H188" s="232">
        <v>6.5250000000000004</v>
      </c>
      <c r="I188" s="233"/>
      <c r="J188" s="229"/>
      <c r="K188" s="229"/>
      <c r="L188" s="234"/>
      <c r="M188" s="235"/>
      <c r="N188" s="236"/>
      <c r="O188" s="236"/>
      <c r="P188" s="236"/>
      <c r="Q188" s="236"/>
      <c r="R188" s="236"/>
      <c r="S188" s="236"/>
      <c r="T188" s="237"/>
      <c r="AT188" s="238" t="s">
        <v>143</v>
      </c>
      <c r="AU188" s="238" t="s">
        <v>83</v>
      </c>
      <c r="AV188" s="15" t="s">
        <v>139</v>
      </c>
      <c r="AW188" s="15" t="s">
        <v>30</v>
      </c>
      <c r="AX188" s="15" t="s">
        <v>81</v>
      </c>
      <c r="AY188" s="238" t="s">
        <v>131</v>
      </c>
    </row>
    <row r="189" spans="1:65" s="2" customFormat="1" ht="49.05" customHeight="1">
      <c r="A189" s="35"/>
      <c r="B189" s="36"/>
      <c r="C189" s="187" t="s">
        <v>169</v>
      </c>
      <c r="D189" s="187" t="s">
        <v>134</v>
      </c>
      <c r="E189" s="188" t="s">
        <v>203</v>
      </c>
      <c r="F189" s="189" t="s">
        <v>204</v>
      </c>
      <c r="G189" s="190" t="s">
        <v>176</v>
      </c>
      <c r="H189" s="191">
        <v>3</v>
      </c>
      <c r="I189" s="192"/>
      <c r="J189" s="193">
        <f>ROUND(I189*H189,2)</f>
        <v>0</v>
      </c>
      <c r="K189" s="189" t="s">
        <v>138</v>
      </c>
      <c r="L189" s="40"/>
      <c r="M189" s="194" t="s">
        <v>1</v>
      </c>
      <c r="N189" s="195" t="s">
        <v>38</v>
      </c>
      <c r="O189" s="72"/>
      <c r="P189" s="196">
        <f>O189*H189</f>
        <v>0</v>
      </c>
      <c r="Q189" s="196">
        <v>0</v>
      </c>
      <c r="R189" s="196">
        <f>Q189*H189</f>
        <v>0</v>
      </c>
      <c r="S189" s="196">
        <v>0</v>
      </c>
      <c r="T189" s="197">
        <f>S189*H189</f>
        <v>0</v>
      </c>
      <c r="U189" s="35"/>
      <c r="V189" s="35"/>
      <c r="W189" s="35"/>
      <c r="X189" s="35"/>
      <c r="Y189" s="35"/>
      <c r="Z189" s="35"/>
      <c r="AA189" s="35"/>
      <c r="AB189" s="35"/>
      <c r="AC189" s="35"/>
      <c r="AD189" s="35"/>
      <c r="AE189" s="35"/>
      <c r="AR189" s="198" t="s">
        <v>139</v>
      </c>
      <c r="AT189" s="198" t="s">
        <v>134</v>
      </c>
      <c r="AU189" s="198" t="s">
        <v>83</v>
      </c>
      <c r="AY189" s="18" t="s">
        <v>131</v>
      </c>
      <c r="BE189" s="199">
        <f>IF(N189="základní",J189,0)</f>
        <v>0</v>
      </c>
      <c r="BF189" s="199">
        <f>IF(N189="snížená",J189,0)</f>
        <v>0</v>
      </c>
      <c r="BG189" s="199">
        <f>IF(N189="zákl. přenesená",J189,0)</f>
        <v>0</v>
      </c>
      <c r="BH189" s="199">
        <f>IF(N189="sníž. přenesená",J189,0)</f>
        <v>0</v>
      </c>
      <c r="BI189" s="199">
        <f>IF(N189="nulová",J189,0)</f>
        <v>0</v>
      </c>
      <c r="BJ189" s="18" t="s">
        <v>81</v>
      </c>
      <c r="BK189" s="199">
        <f>ROUND(I189*H189,2)</f>
        <v>0</v>
      </c>
      <c r="BL189" s="18" t="s">
        <v>139</v>
      </c>
      <c r="BM189" s="198" t="s">
        <v>205</v>
      </c>
    </row>
    <row r="190" spans="1:65" s="2" customFormat="1" ht="28.8">
      <c r="A190" s="35"/>
      <c r="B190" s="36"/>
      <c r="C190" s="37"/>
      <c r="D190" s="200" t="s">
        <v>140</v>
      </c>
      <c r="E190" s="37"/>
      <c r="F190" s="201" t="s">
        <v>204</v>
      </c>
      <c r="G190" s="37"/>
      <c r="H190" s="37"/>
      <c r="I190" s="202"/>
      <c r="J190" s="37"/>
      <c r="K190" s="37"/>
      <c r="L190" s="40"/>
      <c r="M190" s="203"/>
      <c r="N190" s="204"/>
      <c r="O190" s="72"/>
      <c r="P190" s="72"/>
      <c r="Q190" s="72"/>
      <c r="R190" s="72"/>
      <c r="S190" s="72"/>
      <c r="T190" s="73"/>
      <c r="U190" s="35"/>
      <c r="V190" s="35"/>
      <c r="W190" s="35"/>
      <c r="X190" s="35"/>
      <c r="Y190" s="35"/>
      <c r="Z190" s="35"/>
      <c r="AA190" s="35"/>
      <c r="AB190" s="35"/>
      <c r="AC190" s="35"/>
      <c r="AD190" s="35"/>
      <c r="AE190" s="35"/>
      <c r="AT190" s="18" t="s">
        <v>140</v>
      </c>
      <c r="AU190" s="18" t="s">
        <v>83</v>
      </c>
    </row>
    <row r="191" spans="1:65" s="2" customFormat="1" ht="10.199999999999999">
      <c r="A191" s="35"/>
      <c r="B191" s="36"/>
      <c r="C191" s="37"/>
      <c r="D191" s="205" t="s">
        <v>141</v>
      </c>
      <c r="E191" s="37"/>
      <c r="F191" s="206" t="s">
        <v>206</v>
      </c>
      <c r="G191" s="37"/>
      <c r="H191" s="37"/>
      <c r="I191" s="202"/>
      <c r="J191" s="37"/>
      <c r="K191" s="37"/>
      <c r="L191" s="40"/>
      <c r="M191" s="203"/>
      <c r="N191" s="204"/>
      <c r="O191" s="72"/>
      <c r="P191" s="72"/>
      <c r="Q191" s="72"/>
      <c r="R191" s="72"/>
      <c r="S191" s="72"/>
      <c r="T191" s="73"/>
      <c r="U191" s="35"/>
      <c r="V191" s="35"/>
      <c r="W191" s="35"/>
      <c r="X191" s="35"/>
      <c r="Y191" s="35"/>
      <c r="Z191" s="35"/>
      <c r="AA191" s="35"/>
      <c r="AB191" s="35"/>
      <c r="AC191" s="35"/>
      <c r="AD191" s="35"/>
      <c r="AE191" s="35"/>
      <c r="AT191" s="18" t="s">
        <v>141</v>
      </c>
      <c r="AU191" s="18" t="s">
        <v>83</v>
      </c>
    </row>
    <row r="192" spans="1:65" s="13" customFormat="1" ht="20.399999999999999">
      <c r="B192" s="207"/>
      <c r="C192" s="208"/>
      <c r="D192" s="200" t="s">
        <v>143</v>
      </c>
      <c r="E192" s="209" t="s">
        <v>1</v>
      </c>
      <c r="F192" s="210" t="s">
        <v>191</v>
      </c>
      <c r="G192" s="208"/>
      <c r="H192" s="209" t="s">
        <v>1</v>
      </c>
      <c r="I192" s="211"/>
      <c r="J192" s="208"/>
      <c r="K192" s="208"/>
      <c r="L192" s="212"/>
      <c r="M192" s="213"/>
      <c r="N192" s="214"/>
      <c r="O192" s="214"/>
      <c r="P192" s="214"/>
      <c r="Q192" s="214"/>
      <c r="R192" s="214"/>
      <c r="S192" s="214"/>
      <c r="T192" s="215"/>
      <c r="AT192" s="216" t="s">
        <v>143</v>
      </c>
      <c r="AU192" s="216" t="s">
        <v>83</v>
      </c>
      <c r="AV192" s="13" t="s">
        <v>81</v>
      </c>
      <c r="AW192" s="13" t="s">
        <v>30</v>
      </c>
      <c r="AX192" s="13" t="s">
        <v>73</v>
      </c>
      <c r="AY192" s="216" t="s">
        <v>131</v>
      </c>
    </row>
    <row r="193" spans="1:65" s="13" customFormat="1" ht="10.199999999999999">
      <c r="B193" s="207"/>
      <c r="C193" s="208"/>
      <c r="D193" s="200" t="s">
        <v>143</v>
      </c>
      <c r="E193" s="209" t="s">
        <v>1</v>
      </c>
      <c r="F193" s="210" t="s">
        <v>202</v>
      </c>
      <c r="G193" s="208"/>
      <c r="H193" s="209" t="s">
        <v>1</v>
      </c>
      <c r="I193" s="211"/>
      <c r="J193" s="208"/>
      <c r="K193" s="208"/>
      <c r="L193" s="212"/>
      <c r="M193" s="213"/>
      <c r="N193" s="214"/>
      <c r="O193" s="214"/>
      <c r="P193" s="214"/>
      <c r="Q193" s="214"/>
      <c r="R193" s="214"/>
      <c r="S193" s="214"/>
      <c r="T193" s="215"/>
      <c r="AT193" s="216" t="s">
        <v>143</v>
      </c>
      <c r="AU193" s="216" t="s">
        <v>83</v>
      </c>
      <c r="AV193" s="13" t="s">
        <v>81</v>
      </c>
      <c r="AW193" s="13" t="s">
        <v>30</v>
      </c>
      <c r="AX193" s="13" t="s">
        <v>73</v>
      </c>
      <c r="AY193" s="216" t="s">
        <v>131</v>
      </c>
    </row>
    <row r="194" spans="1:65" s="14" customFormat="1" ht="10.199999999999999">
      <c r="B194" s="217"/>
      <c r="C194" s="218"/>
      <c r="D194" s="200" t="s">
        <v>143</v>
      </c>
      <c r="E194" s="219" t="s">
        <v>1</v>
      </c>
      <c r="F194" s="220" t="s">
        <v>152</v>
      </c>
      <c r="G194" s="218"/>
      <c r="H194" s="221">
        <v>3</v>
      </c>
      <c r="I194" s="222"/>
      <c r="J194" s="218"/>
      <c r="K194" s="218"/>
      <c r="L194" s="223"/>
      <c r="M194" s="224"/>
      <c r="N194" s="225"/>
      <c r="O194" s="225"/>
      <c r="P194" s="225"/>
      <c r="Q194" s="225"/>
      <c r="R194" s="225"/>
      <c r="S194" s="225"/>
      <c r="T194" s="226"/>
      <c r="AT194" s="227" t="s">
        <v>143</v>
      </c>
      <c r="AU194" s="227" t="s">
        <v>83</v>
      </c>
      <c r="AV194" s="14" t="s">
        <v>83</v>
      </c>
      <c r="AW194" s="14" t="s">
        <v>30</v>
      </c>
      <c r="AX194" s="14" t="s">
        <v>73</v>
      </c>
      <c r="AY194" s="227" t="s">
        <v>131</v>
      </c>
    </row>
    <row r="195" spans="1:65" s="15" customFormat="1" ht="10.199999999999999">
      <c r="B195" s="228"/>
      <c r="C195" s="229"/>
      <c r="D195" s="200" t="s">
        <v>143</v>
      </c>
      <c r="E195" s="230" t="s">
        <v>1</v>
      </c>
      <c r="F195" s="231" t="s">
        <v>146</v>
      </c>
      <c r="G195" s="229"/>
      <c r="H195" s="232">
        <v>3</v>
      </c>
      <c r="I195" s="233"/>
      <c r="J195" s="229"/>
      <c r="K195" s="229"/>
      <c r="L195" s="234"/>
      <c r="M195" s="235"/>
      <c r="N195" s="236"/>
      <c r="O195" s="236"/>
      <c r="P195" s="236"/>
      <c r="Q195" s="236"/>
      <c r="R195" s="236"/>
      <c r="S195" s="236"/>
      <c r="T195" s="237"/>
      <c r="AT195" s="238" t="s">
        <v>143</v>
      </c>
      <c r="AU195" s="238" t="s">
        <v>83</v>
      </c>
      <c r="AV195" s="15" t="s">
        <v>139</v>
      </c>
      <c r="AW195" s="15" t="s">
        <v>30</v>
      </c>
      <c r="AX195" s="15" t="s">
        <v>81</v>
      </c>
      <c r="AY195" s="238" t="s">
        <v>131</v>
      </c>
    </row>
    <row r="196" spans="1:65" s="2" customFormat="1" ht="24.15" customHeight="1">
      <c r="A196" s="35"/>
      <c r="B196" s="36"/>
      <c r="C196" s="187" t="s">
        <v>207</v>
      </c>
      <c r="D196" s="187" t="s">
        <v>134</v>
      </c>
      <c r="E196" s="188" t="s">
        <v>208</v>
      </c>
      <c r="F196" s="189" t="s">
        <v>209</v>
      </c>
      <c r="G196" s="190" t="s">
        <v>210</v>
      </c>
      <c r="H196" s="191">
        <v>1</v>
      </c>
      <c r="I196" s="192"/>
      <c r="J196" s="193">
        <f>ROUND(I196*H196,2)</f>
        <v>0</v>
      </c>
      <c r="K196" s="189" t="s">
        <v>1</v>
      </c>
      <c r="L196" s="40"/>
      <c r="M196" s="194" t="s">
        <v>1</v>
      </c>
      <c r="N196" s="195" t="s">
        <v>38</v>
      </c>
      <c r="O196" s="72"/>
      <c r="P196" s="196">
        <f>O196*H196</f>
        <v>0</v>
      </c>
      <c r="Q196" s="196">
        <v>0</v>
      </c>
      <c r="R196" s="196">
        <f>Q196*H196</f>
        <v>0</v>
      </c>
      <c r="S196" s="196">
        <v>0</v>
      </c>
      <c r="T196" s="197">
        <f>S196*H196</f>
        <v>0</v>
      </c>
      <c r="U196" s="35"/>
      <c r="V196" s="35"/>
      <c r="W196" s="35"/>
      <c r="X196" s="35"/>
      <c r="Y196" s="35"/>
      <c r="Z196" s="35"/>
      <c r="AA196" s="35"/>
      <c r="AB196" s="35"/>
      <c r="AC196" s="35"/>
      <c r="AD196" s="35"/>
      <c r="AE196" s="35"/>
      <c r="AR196" s="198" t="s">
        <v>139</v>
      </c>
      <c r="AT196" s="198" t="s">
        <v>134</v>
      </c>
      <c r="AU196" s="198" t="s">
        <v>83</v>
      </c>
      <c r="AY196" s="18" t="s">
        <v>131</v>
      </c>
      <c r="BE196" s="199">
        <f>IF(N196="základní",J196,0)</f>
        <v>0</v>
      </c>
      <c r="BF196" s="199">
        <f>IF(N196="snížená",J196,0)</f>
        <v>0</v>
      </c>
      <c r="BG196" s="199">
        <f>IF(N196="zákl. přenesená",J196,0)</f>
        <v>0</v>
      </c>
      <c r="BH196" s="199">
        <f>IF(N196="sníž. přenesená",J196,0)</f>
        <v>0</v>
      </c>
      <c r="BI196" s="199">
        <f>IF(N196="nulová",J196,0)</f>
        <v>0</v>
      </c>
      <c r="BJ196" s="18" t="s">
        <v>81</v>
      </c>
      <c r="BK196" s="199">
        <f>ROUND(I196*H196,2)</f>
        <v>0</v>
      </c>
      <c r="BL196" s="18" t="s">
        <v>139</v>
      </c>
      <c r="BM196" s="198" t="s">
        <v>211</v>
      </c>
    </row>
    <row r="197" spans="1:65" s="2" customFormat="1" ht="28.8">
      <c r="A197" s="35"/>
      <c r="B197" s="36"/>
      <c r="C197" s="37"/>
      <c r="D197" s="200" t="s">
        <v>140</v>
      </c>
      <c r="E197" s="37"/>
      <c r="F197" s="201" t="s">
        <v>204</v>
      </c>
      <c r="G197" s="37"/>
      <c r="H197" s="37"/>
      <c r="I197" s="202"/>
      <c r="J197" s="37"/>
      <c r="K197" s="37"/>
      <c r="L197" s="40"/>
      <c r="M197" s="203"/>
      <c r="N197" s="204"/>
      <c r="O197" s="72"/>
      <c r="P197" s="72"/>
      <c r="Q197" s="72"/>
      <c r="R197" s="72"/>
      <c r="S197" s="72"/>
      <c r="T197" s="73"/>
      <c r="U197" s="35"/>
      <c r="V197" s="35"/>
      <c r="W197" s="35"/>
      <c r="X197" s="35"/>
      <c r="Y197" s="35"/>
      <c r="Z197" s="35"/>
      <c r="AA197" s="35"/>
      <c r="AB197" s="35"/>
      <c r="AC197" s="35"/>
      <c r="AD197" s="35"/>
      <c r="AE197" s="35"/>
      <c r="AT197" s="18" t="s">
        <v>140</v>
      </c>
      <c r="AU197" s="18" t="s">
        <v>83</v>
      </c>
    </row>
    <row r="198" spans="1:65" s="12" customFormat="1" ht="22.8" customHeight="1">
      <c r="B198" s="171"/>
      <c r="C198" s="172"/>
      <c r="D198" s="173" t="s">
        <v>72</v>
      </c>
      <c r="E198" s="185" t="s">
        <v>212</v>
      </c>
      <c r="F198" s="185" t="s">
        <v>213</v>
      </c>
      <c r="G198" s="172"/>
      <c r="H198" s="172"/>
      <c r="I198" s="175"/>
      <c r="J198" s="186">
        <f>BK198</f>
        <v>0</v>
      </c>
      <c r="K198" s="172"/>
      <c r="L198" s="177"/>
      <c r="M198" s="178"/>
      <c r="N198" s="179"/>
      <c r="O198" s="179"/>
      <c r="P198" s="180">
        <f>SUM(P199:P212)</f>
        <v>0</v>
      </c>
      <c r="Q198" s="179"/>
      <c r="R198" s="180">
        <f>SUM(R199:R212)</f>
        <v>0</v>
      </c>
      <c r="S198" s="179"/>
      <c r="T198" s="181">
        <f>SUM(T199:T212)</f>
        <v>0</v>
      </c>
      <c r="AR198" s="182" t="s">
        <v>81</v>
      </c>
      <c r="AT198" s="183" t="s">
        <v>72</v>
      </c>
      <c r="AU198" s="183" t="s">
        <v>81</v>
      </c>
      <c r="AY198" s="182" t="s">
        <v>131</v>
      </c>
      <c r="BK198" s="184">
        <f>SUM(BK199:BK212)</f>
        <v>0</v>
      </c>
    </row>
    <row r="199" spans="1:65" s="2" customFormat="1" ht="44.25" customHeight="1">
      <c r="A199" s="35"/>
      <c r="B199" s="36"/>
      <c r="C199" s="187" t="s">
        <v>214</v>
      </c>
      <c r="D199" s="187" t="s">
        <v>134</v>
      </c>
      <c r="E199" s="188" t="s">
        <v>215</v>
      </c>
      <c r="F199" s="189" t="s">
        <v>216</v>
      </c>
      <c r="G199" s="190" t="s">
        <v>217</v>
      </c>
      <c r="H199" s="191">
        <v>2.3919999999999999</v>
      </c>
      <c r="I199" s="192"/>
      <c r="J199" s="193">
        <f>ROUND(I199*H199,2)</f>
        <v>0</v>
      </c>
      <c r="K199" s="189" t="s">
        <v>138</v>
      </c>
      <c r="L199" s="40"/>
      <c r="M199" s="194" t="s">
        <v>1</v>
      </c>
      <c r="N199" s="195" t="s">
        <v>38</v>
      </c>
      <c r="O199" s="72"/>
      <c r="P199" s="196">
        <f>O199*H199</f>
        <v>0</v>
      </c>
      <c r="Q199" s="196">
        <v>0</v>
      </c>
      <c r="R199" s="196">
        <f>Q199*H199</f>
        <v>0</v>
      </c>
      <c r="S199" s="196">
        <v>0</v>
      </c>
      <c r="T199" s="197">
        <f>S199*H199</f>
        <v>0</v>
      </c>
      <c r="U199" s="35"/>
      <c r="V199" s="35"/>
      <c r="W199" s="35"/>
      <c r="X199" s="35"/>
      <c r="Y199" s="35"/>
      <c r="Z199" s="35"/>
      <c r="AA199" s="35"/>
      <c r="AB199" s="35"/>
      <c r="AC199" s="35"/>
      <c r="AD199" s="35"/>
      <c r="AE199" s="35"/>
      <c r="AR199" s="198" t="s">
        <v>139</v>
      </c>
      <c r="AT199" s="198" t="s">
        <v>134</v>
      </c>
      <c r="AU199" s="198" t="s">
        <v>83</v>
      </c>
      <c r="AY199" s="18" t="s">
        <v>131</v>
      </c>
      <c r="BE199" s="199">
        <f>IF(N199="základní",J199,0)</f>
        <v>0</v>
      </c>
      <c r="BF199" s="199">
        <f>IF(N199="snížená",J199,0)</f>
        <v>0</v>
      </c>
      <c r="BG199" s="199">
        <f>IF(N199="zákl. přenesená",J199,0)</f>
        <v>0</v>
      </c>
      <c r="BH199" s="199">
        <f>IF(N199="sníž. přenesená",J199,0)</f>
        <v>0</v>
      </c>
      <c r="BI199" s="199">
        <f>IF(N199="nulová",J199,0)</f>
        <v>0</v>
      </c>
      <c r="BJ199" s="18" t="s">
        <v>81</v>
      </c>
      <c r="BK199" s="199">
        <f>ROUND(I199*H199,2)</f>
        <v>0</v>
      </c>
      <c r="BL199" s="18" t="s">
        <v>139</v>
      </c>
      <c r="BM199" s="198" t="s">
        <v>218</v>
      </c>
    </row>
    <row r="200" spans="1:65" s="2" customFormat="1" ht="28.8">
      <c r="A200" s="35"/>
      <c r="B200" s="36"/>
      <c r="C200" s="37"/>
      <c r="D200" s="200" t="s">
        <v>140</v>
      </c>
      <c r="E200" s="37"/>
      <c r="F200" s="201" t="s">
        <v>216</v>
      </c>
      <c r="G200" s="37"/>
      <c r="H200" s="37"/>
      <c r="I200" s="202"/>
      <c r="J200" s="37"/>
      <c r="K200" s="37"/>
      <c r="L200" s="40"/>
      <c r="M200" s="203"/>
      <c r="N200" s="204"/>
      <c r="O200" s="72"/>
      <c r="P200" s="72"/>
      <c r="Q200" s="72"/>
      <c r="R200" s="72"/>
      <c r="S200" s="72"/>
      <c r="T200" s="73"/>
      <c r="U200" s="35"/>
      <c r="V200" s="35"/>
      <c r="W200" s="35"/>
      <c r="X200" s="35"/>
      <c r="Y200" s="35"/>
      <c r="Z200" s="35"/>
      <c r="AA200" s="35"/>
      <c r="AB200" s="35"/>
      <c r="AC200" s="35"/>
      <c r="AD200" s="35"/>
      <c r="AE200" s="35"/>
      <c r="AT200" s="18" t="s">
        <v>140</v>
      </c>
      <c r="AU200" s="18" t="s">
        <v>83</v>
      </c>
    </row>
    <row r="201" spans="1:65" s="2" customFormat="1" ht="10.199999999999999">
      <c r="A201" s="35"/>
      <c r="B201" s="36"/>
      <c r="C201" s="37"/>
      <c r="D201" s="205" t="s">
        <v>141</v>
      </c>
      <c r="E201" s="37"/>
      <c r="F201" s="206" t="s">
        <v>219</v>
      </c>
      <c r="G201" s="37"/>
      <c r="H201" s="37"/>
      <c r="I201" s="202"/>
      <c r="J201" s="37"/>
      <c r="K201" s="37"/>
      <c r="L201" s="40"/>
      <c r="M201" s="203"/>
      <c r="N201" s="204"/>
      <c r="O201" s="72"/>
      <c r="P201" s="72"/>
      <c r="Q201" s="72"/>
      <c r="R201" s="72"/>
      <c r="S201" s="72"/>
      <c r="T201" s="73"/>
      <c r="U201" s="35"/>
      <c r="V201" s="35"/>
      <c r="W201" s="35"/>
      <c r="X201" s="35"/>
      <c r="Y201" s="35"/>
      <c r="Z201" s="35"/>
      <c r="AA201" s="35"/>
      <c r="AB201" s="35"/>
      <c r="AC201" s="35"/>
      <c r="AD201" s="35"/>
      <c r="AE201" s="35"/>
      <c r="AT201" s="18" t="s">
        <v>141</v>
      </c>
      <c r="AU201" s="18" t="s">
        <v>83</v>
      </c>
    </row>
    <row r="202" spans="1:65" s="2" customFormat="1" ht="33" customHeight="1">
      <c r="A202" s="35"/>
      <c r="B202" s="36"/>
      <c r="C202" s="187" t="s">
        <v>177</v>
      </c>
      <c r="D202" s="187" t="s">
        <v>134</v>
      </c>
      <c r="E202" s="188" t="s">
        <v>220</v>
      </c>
      <c r="F202" s="189" t="s">
        <v>221</v>
      </c>
      <c r="G202" s="190" t="s">
        <v>217</v>
      </c>
      <c r="H202" s="191">
        <v>2.3919999999999999</v>
      </c>
      <c r="I202" s="192"/>
      <c r="J202" s="193">
        <f>ROUND(I202*H202,2)</f>
        <v>0</v>
      </c>
      <c r="K202" s="189" t="s">
        <v>138</v>
      </c>
      <c r="L202" s="40"/>
      <c r="M202" s="194" t="s">
        <v>1</v>
      </c>
      <c r="N202" s="195" t="s">
        <v>38</v>
      </c>
      <c r="O202" s="72"/>
      <c r="P202" s="196">
        <f>O202*H202</f>
        <v>0</v>
      </c>
      <c r="Q202" s="196">
        <v>0</v>
      </c>
      <c r="R202" s="196">
        <f>Q202*H202</f>
        <v>0</v>
      </c>
      <c r="S202" s="196">
        <v>0</v>
      </c>
      <c r="T202" s="197">
        <f>S202*H202</f>
        <v>0</v>
      </c>
      <c r="U202" s="35"/>
      <c r="V202" s="35"/>
      <c r="W202" s="35"/>
      <c r="X202" s="35"/>
      <c r="Y202" s="35"/>
      <c r="Z202" s="35"/>
      <c r="AA202" s="35"/>
      <c r="AB202" s="35"/>
      <c r="AC202" s="35"/>
      <c r="AD202" s="35"/>
      <c r="AE202" s="35"/>
      <c r="AR202" s="198" t="s">
        <v>139</v>
      </c>
      <c r="AT202" s="198" t="s">
        <v>134</v>
      </c>
      <c r="AU202" s="198" t="s">
        <v>83</v>
      </c>
      <c r="AY202" s="18" t="s">
        <v>131</v>
      </c>
      <c r="BE202" s="199">
        <f>IF(N202="základní",J202,0)</f>
        <v>0</v>
      </c>
      <c r="BF202" s="199">
        <f>IF(N202="snížená",J202,0)</f>
        <v>0</v>
      </c>
      <c r="BG202" s="199">
        <f>IF(N202="zákl. přenesená",J202,0)</f>
        <v>0</v>
      </c>
      <c r="BH202" s="199">
        <f>IF(N202="sníž. přenesená",J202,0)</f>
        <v>0</v>
      </c>
      <c r="BI202" s="199">
        <f>IF(N202="nulová",J202,0)</f>
        <v>0</v>
      </c>
      <c r="BJ202" s="18" t="s">
        <v>81</v>
      </c>
      <c r="BK202" s="199">
        <f>ROUND(I202*H202,2)</f>
        <v>0</v>
      </c>
      <c r="BL202" s="18" t="s">
        <v>139</v>
      </c>
      <c r="BM202" s="198" t="s">
        <v>222</v>
      </c>
    </row>
    <row r="203" spans="1:65" s="2" customFormat="1" ht="19.2">
      <c r="A203" s="35"/>
      <c r="B203" s="36"/>
      <c r="C203" s="37"/>
      <c r="D203" s="200" t="s">
        <v>140</v>
      </c>
      <c r="E203" s="37"/>
      <c r="F203" s="201" t="s">
        <v>221</v>
      </c>
      <c r="G203" s="37"/>
      <c r="H203" s="37"/>
      <c r="I203" s="202"/>
      <c r="J203" s="37"/>
      <c r="K203" s="37"/>
      <c r="L203" s="40"/>
      <c r="M203" s="203"/>
      <c r="N203" s="204"/>
      <c r="O203" s="72"/>
      <c r="P203" s="72"/>
      <c r="Q203" s="72"/>
      <c r="R203" s="72"/>
      <c r="S203" s="72"/>
      <c r="T203" s="73"/>
      <c r="U203" s="35"/>
      <c r="V203" s="35"/>
      <c r="W203" s="35"/>
      <c r="X203" s="35"/>
      <c r="Y203" s="35"/>
      <c r="Z203" s="35"/>
      <c r="AA203" s="35"/>
      <c r="AB203" s="35"/>
      <c r="AC203" s="35"/>
      <c r="AD203" s="35"/>
      <c r="AE203" s="35"/>
      <c r="AT203" s="18" t="s">
        <v>140</v>
      </c>
      <c r="AU203" s="18" t="s">
        <v>83</v>
      </c>
    </row>
    <row r="204" spans="1:65" s="2" customFormat="1" ht="10.199999999999999">
      <c r="A204" s="35"/>
      <c r="B204" s="36"/>
      <c r="C204" s="37"/>
      <c r="D204" s="205" t="s">
        <v>141</v>
      </c>
      <c r="E204" s="37"/>
      <c r="F204" s="206" t="s">
        <v>223</v>
      </c>
      <c r="G204" s="37"/>
      <c r="H204" s="37"/>
      <c r="I204" s="202"/>
      <c r="J204" s="37"/>
      <c r="K204" s="37"/>
      <c r="L204" s="40"/>
      <c r="M204" s="203"/>
      <c r="N204" s="204"/>
      <c r="O204" s="72"/>
      <c r="P204" s="72"/>
      <c r="Q204" s="72"/>
      <c r="R204" s="72"/>
      <c r="S204" s="72"/>
      <c r="T204" s="73"/>
      <c r="U204" s="35"/>
      <c r="V204" s="35"/>
      <c r="W204" s="35"/>
      <c r="X204" s="35"/>
      <c r="Y204" s="35"/>
      <c r="Z204" s="35"/>
      <c r="AA204" s="35"/>
      <c r="AB204" s="35"/>
      <c r="AC204" s="35"/>
      <c r="AD204" s="35"/>
      <c r="AE204" s="35"/>
      <c r="AT204" s="18" t="s">
        <v>141</v>
      </c>
      <c r="AU204" s="18" t="s">
        <v>83</v>
      </c>
    </row>
    <row r="205" spans="1:65" s="2" customFormat="1" ht="44.25" customHeight="1">
      <c r="A205" s="35"/>
      <c r="B205" s="36"/>
      <c r="C205" s="187" t="s">
        <v>224</v>
      </c>
      <c r="D205" s="187" t="s">
        <v>134</v>
      </c>
      <c r="E205" s="188" t="s">
        <v>225</v>
      </c>
      <c r="F205" s="189" t="s">
        <v>226</v>
      </c>
      <c r="G205" s="190" t="s">
        <v>217</v>
      </c>
      <c r="H205" s="191">
        <v>57.408000000000001</v>
      </c>
      <c r="I205" s="192"/>
      <c r="J205" s="193">
        <f>ROUND(I205*H205,2)</f>
        <v>0</v>
      </c>
      <c r="K205" s="189" t="s">
        <v>138</v>
      </c>
      <c r="L205" s="40"/>
      <c r="M205" s="194" t="s">
        <v>1</v>
      </c>
      <c r="N205" s="195" t="s">
        <v>38</v>
      </c>
      <c r="O205" s="72"/>
      <c r="P205" s="196">
        <f>O205*H205</f>
        <v>0</v>
      </c>
      <c r="Q205" s="196">
        <v>0</v>
      </c>
      <c r="R205" s="196">
        <f>Q205*H205</f>
        <v>0</v>
      </c>
      <c r="S205" s="196">
        <v>0</v>
      </c>
      <c r="T205" s="197">
        <f>S205*H205</f>
        <v>0</v>
      </c>
      <c r="U205" s="35"/>
      <c r="V205" s="35"/>
      <c r="W205" s="35"/>
      <c r="X205" s="35"/>
      <c r="Y205" s="35"/>
      <c r="Z205" s="35"/>
      <c r="AA205" s="35"/>
      <c r="AB205" s="35"/>
      <c r="AC205" s="35"/>
      <c r="AD205" s="35"/>
      <c r="AE205" s="35"/>
      <c r="AR205" s="198" t="s">
        <v>139</v>
      </c>
      <c r="AT205" s="198" t="s">
        <v>134</v>
      </c>
      <c r="AU205" s="198" t="s">
        <v>83</v>
      </c>
      <c r="AY205" s="18" t="s">
        <v>131</v>
      </c>
      <c r="BE205" s="199">
        <f>IF(N205="základní",J205,0)</f>
        <v>0</v>
      </c>
      <c r="BF205" s="199">
        <f>IF(N205="snížená",J205,0)</f>
        <v>0</v>
      </c>
      <c r="BG205" s="199">
        <f>IF(N205="zákl. přenesená",J205,0)</f>
        <v>0</v>
      </c>
      <c r="BH205" s="199">
        <f>IF(N205="sníž. přenesená",J205,0)</f>
        <v>0</v>
      </c>
      <c r="BI205" s="199">
        <f>IF(N205="nulová",J205,0)</f>
        <v>0</v>
      </c>
      <c r="BJ205" s="18" t="s">
        <v>81</v>
      </c>
      <c r="BK205" s="199">
        <f>ROUND(I205*H205,2)</f>
        <v>0</v>
      </c>
      <c r="BL205" s="18" t="s">
        <v>139</v>
      </c>
      <c r="BM205" s="198" t="s">
        <v>227</v>
      </c>
    </row>
    <row r="206" spans="1:65" s="2" customFormat="1" ht="28.8">
      <c r="A206" s="35"/>
      <c r="B206" s="36"/>
      <c r="C206" s="37"/>
      <c r="D206" s="200" t="s">
        <v>140</v>
      </c>
      <c r="E206" s="37"/>
      <c r="F206" s="201" t="s">
        <v>226</v>
      </c>
      <c r="G206" s="37"/>
      <c r="H206" s="37"/>
      <c r="I206" s="202"/>
      <c r="J206" s="37"/>
      <c r="K206" s="37"/>
      <c r="L206" s="40"/>
      <c r="M206" s="203"/>
      <c r="N206" s="204"/>
      <c r="O206" s="72"/>
      <c r="P206" s="72"/>
      <c r="Q206" s="72"/>
      <c r="R206" s="72"/>
      <c r="S206" s="72"/>
      <c r="T206" s="73"/>
      <c r="U206" s="35"/>
      <c r="V206" s="35"/>
      <c r="W206" s="35"/>
      <c r="X206" s="35"/>
      <c r="Y206" s="35"/>
      <c r="Z206" s="35"/>
      <c r="AA206" s="35"/>
      <c r="AB206" s="35"/>
      <c r="AC206" s="35"/>
      <c r="AD206" s="35"/>
      <c r="AE206" s="35"/>
      <c r="AT206" s="18" t="s">
        <v>140</v>
      </c>
      <c r="AU206" s="18" t="s">
        <v>83</v>
      </c>
    </row>
    <row r="207" spans="1:65" s="2" customFormat="1" ht="10.199999999999999">
      <c r="A207" s="35"/>
      <c r="B207" s="36"/>
      <c r="C207" s="37"/>
      <c r="D207" s="205" t="s">
        <v>141</v>
      </c>
      <c r="E207" s="37"/>
      <c r="F207" s="206" t="s">
        <v>228</v>
      </c>
      <c r="G207" s="37"/>
      <c r="H207" s="37"/>
      <c r="I207" s="202"/>
      <c r="J207" s="37"/>
      <c r="K207" s="37"/>
      <c r="L207" s="40"/>
      <c r="M207" s="203"/>
      <c r="N207" s="204"/>
      <c r="O207" s="72"/>
      <c r="P207" s="72"/>
      <c r="Q207" s="72"/>
      <c r="R207" s="72"/>
      <c r="S207" s="72"/>
      <c r="T207" s="73"/>
      <c r="U207" s="35"/>
      <c r="V207" s="35"/>
      <c r="W207" s="35"/>
      <c r="X207" s="35"/>
      <c r="Y207" s="35"/>
      <c r="Z207" s="35"/>
      <c r="AA207" s="35"/>
      <c r="AB207" s="35"/>
      <c r="AC207" s="35"/>
      <c r="AD207" s="35"/>
      <c r="AE207" s="35"/>
      <c r="AT207" s="18" t="s">
        <v>141</v>
      </c>
      <c r="AU207" s="18" t="s">
        <v>83</v>
      </c>
    </row>
    <row r="208" spans="1:65" s="14" customFormat="1" ht="10.199999999999999">
      <c r="B208" s="217"/>
      <c r="C208" s="218"/>
      <c r="D208" s="200" t="s">
        <v>143</v>
      </c>
      <c r="E208" s="219" t="s">
        <v>1</v>
      </c>
      <c r="F208" s="220" t="s">
        <v>229</v>
      </c>
      <c r="G208" s="218"/>
      <c r="H208" s="221">
        <v>57.408000000000001</v>
      </c>
      <c r="I208" s="222"/>
      <c r="J208" s="218"/>
      <c r="K208" s="218"/>
      <c r="L208" s="223"/>
      <c r="M208" s="224"/>
      <c r="N208" s="225"/>
      <c r="O208" s="225"/>
      <c r="P208" s="225"/>
      <c r="Q208" s="225"/>
      <c r="R208" s="225"/>
      <c r="S208" s="225"/>
      <c r="T208" s="226"/>
      <c r="AT208" s="227" t="s">
        <v>143</v>
      </c>
      <c r="AU208" s="227" t="s">
        <v>83</v>
      </c>
      <c r="AV208" s="14" t="s">
        <v>83</v>
      </c>
      <c r="AW208" s="14" t="s">
        <v>30</v>
      </c>
      <c r="AX208" s="14" t="s">
        <v>73</v>
      </c>
      <c r="AY208" s="227" t="s">
        <v>131</v>
      </c>
    </row>
    <row r="209" spans="1:65" s="15" customFormat="1" ht="10.199999999999999">
      <c r="B209" s="228"/>
      <c r="C209" s="229"/>
      <c r="D209" s="200" t="s">
        <v>143</v>
      </c>
      <c r="E209" s="230" t="s">
        <v>1</v>
      </c>
      <c r="F209" s="231" t="s">
        <v>146</v>
      </c>
      <c r="G209" s="229"/>
      <c r="H209" s="232">
        <v>57.408000000000001</v>
      </c>
      <c r="I209" s="233"/>
      <c r="J209" s="229"/>
      <c r="K209" s="229"/>
      <c r="L209" s="234"/>
      <c r="M209" s="235"/>
      <c r="N209" s="236"/>
      <c r="O209" s="236"/>
      <c r="P209" s="236"/>
      <c r="Q209" s="236"/>
      <c r="R209" s="236"/>
      <c r="S209" s="236"/>
      <c r="T209" s="237"/>
      <c r="AT209" s="238" t="s">
        <v>143</v>
      </c>
      <c r="AU209" s="238" t="s">
        <v>83</v>
      </c>
      <c r="AV209" s="15" t="s">
        <v>139</v>
      </c>
      <c r="AW209" s="15" t="s">
        <v>30</v>
      </c>
      <c r="AX209" s="15" t="s">
        <v>81</v>
      </c>
      <c r="AY209" s="238" t="s">
        <v>131</v>
      </c>
    </row>
    <row r="210" spans="1:65" s="2" customFormat="1" ht="44.25" customHeight="1">
      <c r="A210" s="35"/>
      <c r="B210" s="36"/>
      <c r="C210" s="187" t="s">
        <v>184</v>
      </c>
      <c r="D210" s="187" t="s">
        <v>134</v>
      </c>
      <c r="E210" s="188" t="s">
        <v>230</v>
      </c>
      <c r="F210" s="189" t="s">
        <v>231</v>
      </c>
      <c r="G210" s="190" t="s">
        <v>217</v>
      </c>
      <c r="H210" s="191">
        <v>2.3919999999999999</v>
      </c>
      <c r="I210" s="192"/>
      <c r="J210" s="193">
        <f>ROUND(I210*H210,2)</f>
        <v>0</v>
      </c>
      <c r="K210" s="189" t="s">
        <v>138</v>
      </c>
      <c r="L210" s="40"/>
      <c r="M210" s="194" t="s">
        <v>1</v>
      </c>
      <c r="N210" s="195" t="s">
        <v>38</v>
      </c>
      <c r="O210" s="72"/>
      <c r="P210" s="196">
        <f>O210*H210</f>
        <v>0</v>
      </c>
      <c r="Q210" s="196">
        <v>0</v>
      </c>
      <c r="R210" s="196">
        <f>Q210*H210</f>
        <v>0</v>
      </c>
      <c r="S210" s="196">
        <v>0</v>
      </c>
      <c r="T210" s="197">
        <f>S210*H210</f>
        <v>0</v>
      </c>
      <c r="U210" s="35"/>
      <c r="V210" s="35"/>
      <c r="W210" s="35"/>
      <c r="X210" s="35"/>
      <c r="Y210" s="35"/>
      <c r="Z210" s="35"/>
      <c r="AA210" s="35"/>
      <c r="AB210" s="35"/>
      <c r="AC210" s="35"/>
      <c r="AD210" s="35"/>
      <c r="AE210" s="35"/>
      <c r="AR210" s="198" t="s">
        <v>139</v>
      </c>
      <c r="AT210" s="198" t="s">
        <v>134</v>
      </c>
      <c r="AU210" s="198" t="s">
        <v>83</v>
      </c>
      <c r="AY210" s="18" t="s">
        <v>131</v>
      </c>
      <c r="BE210" s="199">
        <f>IF(N210="základní",J210,0)</f>
        <v>0</v>
      </c>
      <c r="BF210" s="199">
        <f>IF(N210="snížená",J210,0)</f>
        <v>0</v>
      </c>
      <c r="BG210" s="199">
        <f>IF(N210="zákl. přenesená",J210,0)</f>
        <v>0</v>
      </c>
      <c r="BH210" s="199">
        <f>IF(N210="sníž. přenesená",J210,0)</f>
        <v>0</v>
      </c>
      <c r="BI210" s="199">
        <f>IF(N210="nulová",J210,0)</f>
        <v>0</v>
      </c>
      <c r="BJ210" s="18" t="s">
        <v>81</v>
      </c>
      <c r="BK210" s="199">
        <f>ROUND(I210*H210,2)</f>
        <v>0</v>
      </c>
      <c r="BL210" s="18" t="s">
        <v>139</v>
      </c>
      <c r="BM210" s="198" t="s">
        <v>232</v>
      </c>
    </row>
    <row r="211" spans="1:65" s="2" customFormat="1" ht="28.8">
      <c r="A211" s="35"/>
      <c r="B211" s="36"/>
      <c r="C211" s="37"/>
      <c r="D211" s="200" t="s">
        <v>140</v>
      </c>
      <c r="E211" s="37"/>
      <c r="F211" s="201" t="s">
        <v>231</v>
      </c>
      <c r="G211" s="37"/>
      <c r="H211" s="37"/>
      <c r="I211" s="202"/>
      <c r="J211" s="37"/>
      <c r="K211" s="37"/>
      <c r="L211" s="40"/>
      <c r="M211" s="203"/>
      <c r="N211" s="204"/>
      <c r="O211" s="72"/>
      <c r="P211" s="72"/>
      <c r="Q211" s="72"/>
      <c r="R211" s="72"/>
      <c r="S211" s="72"/>
      <c r="T211" s="73"/>
      <c r="U211" s="35"/>
      <c r="V211" s="35"/>
      <c r="W211" s="35"/>
      <c r="X211" s="35"/>
      <c r="Y211" s="35"/>
      <c r="Z211" s="35"/>
      <c r="AA211" s="35"/>
      <c r="AB211" s="35"/>
      <c r="AC211" s="35"/>
      <c r="AD211" s="35"/>
      <c r="AE211" s="35"/>
      <c r="AT211" s="18" t="s">
        <v>140</v>
      </c>
      <c r="AU211" s="18" t="s">
        <v>83</v>
      </c>
    </row>
    <row r="212" spans="1:65" s="2" customFormat="1" ht="10.199999999999999">
      <c r="A212" s="35"/>
      <c r="B212" s="36"/>
      <c r="C212" s="37"/>
      <c r="D212" s="205" t="s">
        <v>141</v>
      </c>
      <c r="E212" s="37"/>
      <c r="F212" s="206" t="s">
        <v>233</v>
      </c>
      <c r="G212" s="37"/>
      <c r="H212" s="37"/>
      <c r="I212" s="202"/>
      <c r="J212" s="37"/>
      <c r="K212" s="37"/>
      <c r="L212" s="40"/>
      <c r="M212" s="203"/>
      <c r="N212" s="204"/>
      <c r="O212" s="72"/>
      <c r="P212" s="72"/>
      <c r="Q212" s="72"/>
      <c r="R212" s="72"/>
      <c r="S212" s="72"/>
      <c r="T212" s="73"/>
      <c r="U212" s="35"/>
      <c r="V212" s="35"/>
      <c r="W212" s="35"/>
      <c r="X212" s="35"/>
      <c r="Y212" s="35"/>
      <c r="Z212" s="35"/>
      <c r="AA212" s="35"/>
      <c r="AB212" s="35"/>
      <c r="AC212" s="35"/>
      <c r="AD212" s="35"/>
      <c r="AE212" s="35"/>
      <c r="AT212" s="18" t="s">
        <v>141</v>
      </c>
      <c r="AU212" s="18" t="s">
        <v>83</v>
      </c>
    </row>
    <row r="213" spans="1:65" s="12" customFormat="1" ht="25.95" customHeight="1">
      <c r="B213" s="171"/>
      <c r="C213" s="172"/>
      <c r="D213" s="173" t="s">
        <v>72</v>
      </c>
      <c r="E213" s="174" t="s">
        <v>234</v>
      </c>
      <c r="F213" s="174" t="s">
        <v>235</v>
      </c>
      <c r="G213" s="172"/>
      <c r="H213" s="172"/>
      <c r="I213" s="175"/>
      <c r="J213" s="176">
        <f>BK213</f>
        <v>0</v>
      </c>
      <c r="K213" s="172"/>
      <c r="L213" s="177"/>
      <c r="M213" s="178"/>
      <c r="N213" s="179"/>
      <c r="O213" s="179"/>
      <c r="P213" s="180">
        <f>P214+P221+P235+P244+P264</f>
        <v>0</v>
      </c>
      <c r="Q213" s="179"/>
      <c r="R213" s="180">
        <f>R214+R221+R235+R244+R264</f>
        <v>0</v>
      </c>
      <c r="S213" s="179"/>
      <c r="T213" s="181">
        <f>T214+T221+T235+T244+T264</f>
        <v>0</v>
      </c>
      <c r="AR213" s="182" t="s">
        <v>83</v>
      </c>
      <c r="AT213" s="183" t="s">
        <v>72</v>
      </c>
      <c r="AU213" s="183" t="s">
        <v>73</v>
      </c>
      <c r="AY213" s="182" t="s">
        <v>131</v>
      </c>
      <c r="BK213" s="184">
        <f>BK214+BK221+BK235+BK244+BK264</f>
        <v>0</v>
      </c>
    </row>
    <row r="214" spans="1:65" s="12" customFormat="1" ht="22.8" customHeight="1">
      <c r="B214" s="171"/>
      <c r="C214" s="172"/>
      <c r="D214" s="173" t="s">
        <v>72</v>
      </c>
      <c r="E214" s="185" t="s">
        <v>236</v>
      </c>
      <c r="F214" s="185" t="s">
        <v>237</v>
      </c>
      <c r="G214" s="172"/>
      <c r="H214" s="172"/>
      <c r="I214" s="175"/>
      <c r="J214" s="186">
        <f>BK214</f>
        <v>0</v>
      </c>
      <c r="K214" s="172"/>
      <c r="L214" s="177"/>
      <c r="M214" s="178"/>
      <c r="N214" s="179"/>
      <c r="O214" s="179"/>
      <c r="P214" s="180">
        <f>SUM(P215:P220)</f>
        <v>0</v>
      </c>
      <c r="Q214" s="179"/>
      <c r="R214" s="180">
        <f>SUM(R215:R220)</f>
        <v>0</v>
      </c>
      <c r="S214" s="179"/>
      <c r="T214" s="181">
        <f>SUM(T215:T220)</f>
        <v>0</v>
      </c>
      <c r="AR214" s="182" t="s">
        <v>83</v>
      </c>
      <c r="AT214" s="183" t="s">
        <v>72</v>
      </c>
      <c r="AU214" s="183" t="s">
        <v>81</v>
      </c>
      <c r="AY214" s="182" t="s">
        <v>131</v>
      </c>
      <c r="BK214" s="184">
        <f>SUM(BK215:BK220)</f>
        <v>0</v>
      </c>
    </row>
    <row r="215" spans="1:65" s="2" customFormat="1" ht="21.75" customHeight="1">
      <c r="A215" s="35"/>
      <c r="B215" s="36"/>
      <c r="C215" s="187" t="s">
        <v>8</v>
      </c>
      <c r="D215" s="187" t="s">
        <v>134</v>
      </c>
      <c r="E215" s="188" t="s">
        <v>238</v>
      </c>
      <c r="F215" s="189" t="s">
        <v>239</v>
      </c>
      <c r="G215" s="190" t="s">
        <v>240</v>
      </c>
      <c r="H215" s="191">
        <v>1</v>
      </c>
      <c r="I215" s="192"/>
      <c r="J215" s="193">
        <f>ROUND(I215*H215,2)</f>
        <v>0</v>
      </c>
      <c r="K215" s="189" t="s">
        <v>138</v>
      </c>
      <c r="L215" s="40"/>
      <c r="M215" s="194" t="s">
        <v>1</v>
      </c>
      <c r="N215" s="195" t="s">
        <v>38</v>
      </c>
      <c r="O215" s="72"/>
      <c r="P215" s="196">
        <f>O215*H215</f>
        <v>0</v>
      </c>
      <c r="Q215" s="196">
        <v>0</v>
      </c>
      <c r="R215" s="196">
        <f>Q215*H215</f>
        <v>0</v>
      </c>
      <c r="S215" s="196">
        <v>0</v>
      </c>
      <c r="T215" s="197">
        <f>S215*H215</f>
        <v>0</v>
      </c>
      <c r="U215" s="35"/>
      <c r="V215" s="35"/>
      <c r="W215" s="35"/>
      <c r="X215" s="35"/>
      <c r="Y215" s="35"/>
      <c r="Z215" s="35"/>
      <c r="AA215" s="35"/>
      <c r="AB215" s="35"/>
      <c r="AC215" s="35"/>
      <c r="AD215" s="35"/>
      <c r="AE215" s="35"/>
      <c r="AR215" s="198" t="s">
        <v>189</v>
      </c>
      <c r="AT215" s="198" t="s">
        <v>134</v>
      </c>
      <c r="AU215" s="198" t="s">
        <v>83</v>
      </c>
      <c r="AY215" s="18" t="s">
        <v>131</v>
      </c>
      <c r="BE215" s="199">
        <f>IF(N215="základní",J215,0)</f>
        <v>0</v>
      </c>
      <c r="BF215" s="199">
        <f>IF(N215="snížená",J215,0)</f>
        <v>0</v>
      </c>
      <c r="BG215" s="199">
        <f>IF(N215="zákl. přenesená",J215,0)</f>
        <v>0</v>
      </c>
      <c r="BH215" s="199">
        <f>IF(N215="sníž. přenesená",J215,0)</f>
        <v>0</v>
      </c>
      <c r="BI215" s="199">
        <f>IF(N215="nulová",J215,0)</f>
        <v>0</v>
      </c>
      <c r="BJ215" s="18" t="s">
        <v>81</v>
      </c>
      <c r="BK215" s="199">
        <f>ROUND(I215*H215,2)</f>
        <v>0</v>
      </c>
      <c r="BL215" s="18" t="s">
        <v>189</v>
      </c>
      <c r="BM215" s="198" t="s">
        <v>241</v>
      </c>
    </row>
    <row r="216" spans="1:65" s="2" customFormat="1" ht="10.199999999999999">
      <c r="A216" s="35"/>
      <c r="B216" s="36"/>
      <c r="C216" s="37"/>
      <c r="D216" s="200" t="s">
        <v>140</v>
      </c>
      <c r="E216" s="37"/>
      <c r="F216" s="201" t="s">
        <v>239</v>
      </c>
      <c r="G216" s="37"/>
      <c r="H216" s="37"/>
      <c r="I216" s="202"/>
      <c r="J216" s="37"/>
      <c r="K216" s="37"/>
      <c r="L216" s="40"/>
      <c r="M216" s="203"/>
      <c r="N216" s="204"/>
      <c r="O216" s="72"/>
      <c r="P216" s="72"/>
      <c r="Q216" s="72"/>
      <c r="R216" s="72"/>
      <c r="S216" s="72"/>
      <c r="T216" s="73"/>
      <c r="U216" s="35"/>
      <c r="V216" s="35"/>
      <c r="W216" s="35"/>
      <c r="X216" s="35"/>
      <c r="Y216" s="35"/>
      <c r="Z216" s="35"/>
      <c r="AA216" s="35"/>
      <c r="AB216" s="35"/>
      <c r="AC216" s="35"/>
      <c r="AD216" s="35"/>
      <c r="AE216" s="35"/>
      <c r="AT216" s="18" t="s">
        <v>140</v>
      </c>
      <c r="AU216" s="18" t="s">
        <v>83</v>
      </c>
    </row>
    <row r="217" spans="1:65" s="2" customFormat="1" ht="10.199999999999999">
      <c r="A217" s="35"/>
      <c r="B217" s="36"/>
      <c r="C217" s="37"/>
      <c r="D217" s="205" t="s">
        <v>141</v>
      </c>
      <c r="E217" s="37"/>
      <c r="F217" s="206" t="s">
        <v>242</v>
      </c>
      <c r="G217" s="37"/>
      <c r="H217" s="37"/>
      <c r="I217" s="202"/>
      <c r="J217" s="37"/>
      <c r="K217" s="37"/>
      <c r="L217" s="40"/>
      <c r="M217" s="203"/>
      <c r="N217" s="204"/>
      <c r="O217" s="72"/>
      <c r="P217" s="72"/>
      <c r="Q217" s="72"/>
      <c r="R217" s="72"/>
      <c r="S217" s="72"/>
      <c r="T217" s="73"/>
      <c r="U217" s="35"/>
      <c r="V217" s="35"/>
      <c r="W217" s="35"/>
      <c r="X217" s="35"/>
      <c r="Y217" s="35"/>
      <c r="Z217" s="35"/>
      <c r="AA217" s="35"/>
      <c r="AB217" s="35"/>
      <c r="AC217" s="35"/>
      <c r="AD217" s="35"/>
      <c r="AE217" s="35"/>
      <c r="AT217" s="18" t="s">
        <v>141</v>
      </c>
      <c r="AU217" s="18" t="s">
        <v>83</v>
      </c>
    </row>
    <row r="218" spans="1:65" s="2" customFormat="1" ht="16.5" customHeight="1">
      <c r="A218" s="35"/>
      <c r="B218" s="36"/>
      <c r="C218" s="187" t="s">
        <v>189</v>
      </c>
      <c r="D218" s="187" t="s">
        <v>134</v>
      </c>
      <c r="E218" s="188" t="s">
        <v>243</v>
      </c>
      <c r="F218" s="189" t="s">
        <v>244</v>
      </c>
      <c r="G218" s="190" t="s">
        <v>240</v>
      </c>
      <c r="H218" s="191">
        <v>1</v>
      </c>
      <c r="I218" s="192"/>
      <c r="J218" s="193">
        <f>ROUND(I218*H218,2)</f>
        <v>0</v>
      </c>
      <c r="K218" s="189" t="s">
        <v>138</v>
      </c>
      <c r="L218" s="40"/>
      <c r="M218" s="194" t="s">
        <v>1</v>
      </c>
      <c r="N218" s="195" t="s">
        <v>38</v>
      </c>
      <c r="O218" s="72"/>
      <c r="P218" s="196">
        <f>O218*H218</f>
        <v>0</v>
      </c>
      <c r="Q218" s="196">
        <v>0</v>
      </c>
      <c r="R218" s="196">
        <f>Q218*H218</f>
        <v>0</v>
      </c>
      <c r="S218" s="196">
        <v>0</v>
      </c>
      <c r="T218" s="197">
        <f>S218*H218</f>
        <v>0</v>
      </c>
      <c r="U218" s="35"/>
      <c r="V218" s="35"/>
      <c r="W218" s="35"/>
      <c r="X218" s="35"/>
      <c r="Y218" s="35"/>
      <c r="Z218" s="35"/>
      <c r="AA218" s="35"/>
      <c r="AB218" s="35"/>
      <c r="AC218" s="35"/>
      <c r="AD218" s="35"/>
      <c r="AE218" s="35"/>
      <c r="AR218" s="198" t="s">
        <v>189</v>
      </c>
      <c r="AT218" s="198" t="s">
        <v>134</v>
      </c>
      <c r="AU218" s="198" t="s">
        <v>83</v>
      </c>
      <c r="AY218" s="18" t="s">
        <v>131</v>
      </c>
      <c r="BE218" s="199">
        <f>IF(N218="základní",J218,0)</f>
        <v>0</v>
      </c>
      <c r="BF218" s="199">
        <f>IF(N218="snížená",J218,0)</f>
        <v>0</v>
      </c>
      <c r="BG218" s="199">
        <f>IF(N218="zákl. přenesená",J218,0)</f>
        <v>0</v>
      </c>
      <c r="BH218" s="199">
        <f>IF(N218="sníž. přenesená",J218,0)</f>
        <v>0</v>
      </c>
      <c r="BI218" s="199">
        <f>IF(N218="nulová",J218,0)</f>
        <v>0</v>
      </c>
      <c r="BJ218" s="18" t="s">
        <v>81</v>
      </c>
      <c r="BK218" s="199">
        <f>ROUND(I218*H218,2)</f>
        <v>0</v>
      </c>
      <c r="BL218" s="18" t="s">
        <v>189</v>
      </c>
      <c r="BM218" s="198" t="s">
        <v>245</v>
      </c>
    </row>
    <row r="219" spans="1:65" s="2" customFormat="1" ht="10.199999999999999">
      <c r="A219" s="35"/>
      <c r="B219" s="36"/>
      <c r="C219" s="37"/>
      <c r="D219" s="200" t="s">
        <v>140</v>
      </c>
      <c r="E219" s="37"/>
      <c r="F219" s="201" t="s">
        <v>244</v>
      </c>
      <c r="G219" s="37"/>
      <c r="H219" s="37"/>
      <c r="I219" s="202"/>
      <c r="J219" s="37"/>
      <c r="K219" s="37"/>
      <c r="L219" s="40"/>
      <c r="M219" s="203"/>
      <c r="N219" s="204"/>
      <c r="O219" s="72"/>
      <c r="P219" s="72"/>
      <c r="Q219" s="72"/>
      <c r="R219" s="72"/>
      <c r="S219" s="72"/>
      <c r="T219" s="73"/>
      <c r="U219" s="35"/>
      <c r="V219" s="35"/>
      <c r="W219" s="35"/>
      <c r="X219" s="35"/>
      <c r="Y219" s="35"/>
      <c r="Z219" s="35"/>
      <c r="AA219" s="35"/>
      <c r="AB219" s="35"/>
      <c r="AC219" s="35"/>
      <c r="AD219" s="35"/>
      <c r="AE219" s="35"/>
      <c r="AT219" s="18" t="s">
        <v>140</v>
      </c>
      <c r="AU219" s="18" t="s">
        <v>83</v>
      </c>
    </row>
    <row r="220" spans="1:65" s="2" customFormat="1" ht="10.199999999999999">
      <c r="A220" s="35"/>
      <c r="B220" s="36"/>
      <c r="C220" s="37"/>
      <c r="D220" s="205" t="s">
        <v>141</v>
      </c>
      <c r="E220" s="37"/>
      <c r="F220" s="206" t="s">
        <v>246</v>
      </c>
      <c r="G220" s="37"/>
      <c r="H220" s="37"/>
      <c r="I220" s="202"/>
      <c r="J220" s="37"/>
      <c r="K220" s="37"/>
      <c r="L220" s="40"/>
      <c r="M220" s="203"/>
      <c r="N220" s="204"/>
      <c r="O220" s="72"/>
      <c r="P220" s="72"/>
      <c r="Q220" s="72"/>
      <c r="R220" s="72"/>
      <c r="S220" s="72"/>
      <c r="T220" s="73"/>
      <c r="U220" s="35"/>
      <c r="V220" s="35"/>
      <c r="W220" s="35"/>
      <c r="X220" s="35"/>
      <c r="Y220" s="35"/>
      <c r="Z220" s="35"/>
      <c r="AA220" s="35"/>
      <c r="AB220" s="35"/>
      <c r="AC220" s="35"/>
      <c r="AD220" s="35"/>
      <c r="AE220" s="35"/>
      <c r="AT220" s="18" t="s">
        <v>141</v>
      </c>
      <c r="AU220" s="18" t="s">
        <v>83</v>
      </c>
    </row>
    <row r="221" spans="1:65" s="12" customFormat="1" ht="22.8" customHeight="1">
      <c r="B221" s="171"/>
      <c r="C221" s="172"/>
      <c r="D221" s="173" t="s">
        <v>72</v>
      </c>
      <c r="E221" s="185" t="s">
        <v>247</v>
      </c>
      <c r="F221" s="185" t="s">
        <v>248</v>
      </c>
      <c r="G221" s="172"/>
      <c r="H221" s="172"/>
      <c r="I221" s="175"/>
      <c r="J221" s="186">
        <f>BK221</f>
        <v>0</v>
      </c>
      <c r="K221" s="172"/>
      <c r="L221" s="177"/>
      <c r="M221" s="178"/>
      <c r="N221" s="179"/>
      <c r="O221" s="179"/>
      <c r="P221" s="180">
        <f>SUM(P222:P234)</f>
        <v>0</v>
      </c>
      <c r="Q221" s="179"/>
      <c r="R221" s="180">
        <f>SUM(R222:R234)</f>
        <v>0</v>
      </c>
      <c r="S221" s="179"/>
      <c r="T221" s="181">
        <f>SUM(T222:T234)</f>
        <v>0</v>
      </c>
      <c r="AR221" s="182" t="s">
        <v>83</v>
      </c>
      <c r="AT221" s="183" t="s">
        <v>72</v>
      </c>
      <c r="AU221" s="183" t="s">
        <v>81</v>
      </c>
      <c r="AY221" s="182" t="s">
        <v>131</v>
      </c>
      <c r="BK221" s="184">
        <f>SUM(BK222:BK234)</f>
        <v>0</v>
      </c>
    </row>
    <row r="222" spans="1:65" s="2" customFormat="1" ht="49.05" customHeight="1">
      <c r="A222" s="35"/>
      <c r="B222" s="36"/>
      <c r="C222" s="187" t="s">
        <v>249</v>
      </c>
      <c r="D222" s="187" t="s">
        <v>134</v>
      </c>
      <c r="E222" s="188" t="s">
        <v>250</v>
      </c>
      <c r="F222" s="189" t="s">
        <v>251</v>
      </c>
      <c r="G222" s="190" t="s">
        <v>155</v>
      </c>
      <c r="H222" s="191">
        <v>7.8650000000000002</v>
      </c>
      <c r="I222" s="192"/>
      <c r="J222" s="193">
        <f>ROUND(I222*H222,2)</f>
        <v>0</v>
      </c>
      <c r="K222" s="189" t="s">
        <v>138</v>
      </c>
      <c r="L222" s="40"/>
      <c r="M222" s="194" t="s">
        <v>1</v>
      </c>
      <c r="N222" s="195" t="s">
        <v>38</v>
      </c>
      <c r="O222" s="72"/>
      <c r="P222" s="196">
        <f>O222*H222</f>
        <v>0</v>
      </c>
      <c r="Q222" s="196">
        <v>0</v>
      </c>
      <c r="R222" s="196">
        <f>Q222*H222</f>
        <v>0</v>
      </c>
      <c r="S222" s="196">
        <v>0</v>
      </c>
      <c r="T222" s="197">
        <f>S222*H222</f>
        <v>0</v>
      </c>
      <c r="U222" s="35"/>
      <c r="V222" s="35"/>
      <c r="W222" s="35"/>
      <c r="X222" s="35"/>
      <c r="Y222" s="35"/>
      <c r="Z222" s="35"/>
      <c r="AA222" s="35"/>
      <c r="AB222" s="35"/>
      <c r="AC222" s="35"/>
      <c r="AD222" s="35"/>
      <c r="AE222" s="35"/>
      <c r="AR222" s="198" t="s">
        <v>189</v>
      </c>
      <c r="AT222" s="198" t="s">
        <v>134</v>
      </c>
      <c r="AU222" s="198" t="s">
        <v>83</v>
      </c>
      <c r="AY222" s="18" t="s">
        <v>131</v>
      </c>
      <c r="BE222" s="199">
        <f>IF(N222="základní",J222,0)</f>
        <v>0</v>
      </c>
      <c r="BF222" s="199">
        <f>IF(N222="snížená",J222,0)</f>
        <v>0</v>
      </c>
      <c r="BG222" s="199">
        <f>IF(N222="zákl. přenesená",J222,0)</f>
        <v>0</v>
      </c>
      <c r="BH222" s="199">
        <f>IF(N222="sníž. přenesená",J222,0)</f>
        <v>0</v>
      </c>
      <c r="BI222" s="199">
        <f>IF(N222="nulová",J222,0)</f>
        <v>0</v>
      </c>
      <c r="BJ222" s="18" t="s">
        <v>81</v>
      </c>
      <c r="BK222" s="199">
        <f>ROUND(I222*H222,2)</f>
        <v>0</v>
      </c>
      <c r="BL222" s="18" t="s">
        <v>189</v>
      </c>
      <c r="BM222" s="198" t="s">
        <v>252</v>
      </c>
    </row>
    <row r="223" spans="1:65" s="2" customFormat="1" ht="28.8">
      <c r="A223" s="35"/>
      <c r="B223" s="36"/>
      <c r="C223" s="37"/>
      <c r="D223" s="200" t="s">
        <v>140</v>
      </c>
      <c r="E223" s="37"/>
      <c r="F223" s="201" t="s">
        <v>251</v>
      </c>
      <c r="G223" s="37"/>
      <c r="H223" s="37"/>
      <c r="I223" s="202"/>
      <c r="J223" s="37"/>
      <c r="K223" s="37"/>
      <c r="L223" s="40"/>
      <c r="M223" s="203"/>
      <c r="N223" s="204"/>
      <c r="O223" s="72"/>
      <c r="P223" s="72"/>
      <c r="Q223" s="72"/>
      <c r="R223" s="72"/>
      <c r="S223" s="72"/>
      <c r="T223" s="73"/>
      <c r="U223" s="35"/>
      <c r="V223" s="35"/>
      <c r="W223" s="35"/>
      <c r="X223" s="35"/>
      <c r="Y223" s="35"/>
      <c r="Z223" s="35"/>
      <c r="AA223" s="35"/>
      <c r="AB223" s="35"/>
      <c r="AC223" s="35"/>
      <c r="AD223" s="35"/>
      <c r="AE223" s="35"/>
      <c r="AT223" s="18" t="s">
        <v>140</v>
      </c>
      <c r="AU223" s="18" t="s">
        <v>83</v>
      </c>
    </row>
    <row r="224" spans="1:65" s="2" customFormat="1" ht="10.199999999999999">
      <c r="A224" s="35"/>
      <c r="B224" s="36"/>
      <c r="C224" s="37"/>
      <c r="D224" s="205" t="s">
        <v>141</v>
      </c>
      <c r="E224" s="37"/>
      <c r="F224" s="206" t="s">
        <v>253</v>
      </c>
      <c r="G224" s="37"/>
      <c r="H224" s="37"/>
      <c r="I224" s="202"/>
      <c r="J224" s="37"/>
      <c r="K224" s="37"/>
      <c r="L224" s="40"/>
      <c r="M224" s="203"/>
      <c r="N224" s="204"/>
      <c r="O224" s="72"/>
      <c r="P224" s="72"/>
      <c r="Q224" s="72"/>
      <c r="R224" s="72"/>
      <c r="S224" s="72"/>
      <c r="T224" s="73"/>
      <c r="U224" s="35"/>
      <c r="V224" s="35"/>
      <c r="W224" s="35"/>
      <c r="X224" s="35"/>
      <c r="Y224" s="35"/>
      <c r="Z224" s="35"/>
      <c r="AA224" s="35"/>
      <c r="AB224" s="35"/>
      <c r="AC224" s="35"/>
      <c r="AD224" s="35"/>
      <c r="AE224" s="35"/>
      <c r="AT224" s="18" t="s">
        <v>141</v>
      </c>
      <c r="AU224" s="18" t="s">
        <v>83</v>
      </c>
    </row>
    <row r="225" spans="1:65" s="13" customFormat="1" ht="10.199999999999999">
      <c r="B225" s="207"/>
      <c r="C225" s="208"/>
      <c r="D225" s="200" t="s">
        <v>143</v>
      </c>
      <c r="E225" s="209" t="s">
        <v>1</v>
      </c>
      <c r="F225" s="210" t="s">
        <v>254</v>
      </c>
      <c r="G225" s="208"/>
      <c r="H225" s="209" t="s">
        <v>1</v>
      </c>
      <c r="I225" s="211"/>
      <c r="J225" s="208"/>
      <c r="K225" s="208"/>
      <c r="L225" s="212"/>
      <c r="M225" s="213"/>
      <c r="N225" s="214"/>
      <c r="O225" s="214"/>
      <c r="P225" s="214"/>
      <c r="Q225" s="214"/>
      <c r="R225" s="214"/>
      <c r="S225" s="214"/>
      <c r="T225" s="215"/>
      <c r="AT225" s="216" t="s">
        <v>143</v>
      </c>
      <c r="AU225" s="216" t="s">
        <v>83</v>
      </c>
      <c r="AV225" s="13" t="s">
        <v>81</v>
      </c>
      <c r="AW225" s="13" t="s">
        <v>30</v>
      </c>
      <c r="AX225" s="13" t="s">
        <v>73</v>
      </c>
      <c r="AY225" s="216" t="s">
        <v>131</v>
      </c>
    </row>
    <row r="226" spans="1:65" s="14" customFormat="1" ht="10.199999999999999">
      <c r="B226" s="217"/>
      <c r="C226" s="218"/>
      <c r="D226" s="200" t="s">
        <v>143</v>
      </c>
      <c r="E226" s="219" t="s">
        <v>1</v>
      </c>
      <c r="F226" s="220" t="s">
        <v>255</v>
      </c>
      <c r="G226" s="218"/>
      <c r="H226" s="221">
        <v>7.8650000000000002</v>
      </c>
      <c r="I226" s="222"/>
      <c r="J226" s="218"/>
      <c r="K226" s="218"/>
      <c r="L226" s="223"/>
      <c r="M226" s="224"/>
      <c r="N226" s="225"/>
      <c r="O226" s="225"/>
      <c r="P226" s="225"/>
      <c r="Q226" s="225"/>
      <c r="R226" s="225"/>
      <c r="S226" s="225"/>
      <c r="T226" s="226"/>
      <c r="AT226" s="227" t="s">
        <v>143</v>
      </c>
      <c r="AU226" s="227" t="s">
        <v>83</v>
      </c>
      <c r="AV226" s="14" t="s">
        <v>83</v>
      </c>
      <c r="AW226" s="14" t="s">
        <v>30</v>
      </c>
      <c r="AX226" s="14" t="s">
        <v>73</v>
      </c>
      <c r="AY226" s="227" t="s">
        <v>131</v>
      </c>
    </row>
    <row r="227" spans="1:65" s="15" customFormat="1" ht="10.199999999999999">
      <c r="B227" s="228"/>
      <c r="C227" s="229"/>
      <c r="D227" s="200" t="s">
        <v>143</v>
      </c>
      <c r="E227" s="230" t="s">
        <v>1</v>
      </c>
      <c r="F227" s="231" t="s">
        <v>146</v>
      </c>
      <c r="G227" s="229"/>
      <c r="H227" s="232">
        <v>7.8650000000000002</v>
      </c>
      <c r="I227" s="233"/>
      <c r="J227" s="229"/>
      <c r="K227" s="229"/>
      <c r="L227" s="234"/>
      <c r="M227" s="235"/>
      <c r="N227" s="236"/>
      <c r="O227" s="236"/>
      <c r="P227" s="236"/>
      <c r="Q227" s="236"/>
      <c r="R227" s="236"/>
      <c r="S227" s="236"/>
      <c r="T227" s="237"/>
      <c r="AT227" s="238" t="s">
        <v>143</v>
      </c>
      <c r="AU227" s="238" t="s">
        <v>83</v>
      </c>
      <c r="AV227" s="15" t="s">
        <v>139</v>
      </c>
      <c r="AW227" s="15" t="s">
        <v>30</v>
      </c>
      <c r="AX227" s="15" t="s">
        <v>81</v>
      </c>
      <c r="AY227" s="238" t="s">
        <v>131</v>
      </c>
    </row>
    <row r="228" spans="1:65" s="2" customFormat="1" ht="24.15" customHeight="1">
      <c r="A228" s="35"/>
      <c r="B228" s="36"/>
      <c r="C228" s="187" t="s">
        <v>196</v>
      </c>
      <c r="D228" s="187" t="s">
        <v>134</v>
      </c>
      <c r="E228" s="188" t="s">
        <v>256</v>
      </c>
      <c r="F228" s="189" t="s">
        <v>257</v>
      </c>
      <c r="G228" s="190" t="s">
        <v>155</v>
      </c>
      <c r="H228" s="191">
        <v>12</v>
      </c>
      <c r="I228" s="192"/>
      <c r="J228" s="193">
        <f>ROUND(I228*H228,2)</f>
        <v>0</v>
      </c>
      <c r="K228" s="189" t="s">
        <v>138</v>
      </c>
      <c r="L228" s="40"/>
      <c r="M228" s="194" t="s">
        <v>1</v>
      </c>
      <c r="N228" s="195" t="s">
        <v>38</v>
      </c>
      <c r="O228" s="72"/>
      <c r="P228" s="196">
        <f>O228*H228</f>
        <v>0</v>
      </c>
      <c r="Q228" s="196">
        <v>0</v>
      </c>
      <c r="R228" s="196">
        <f>Q228*H228</f>
        <v>0</v>
      </c>
      <c r="S228" s="196">
        <v>0</v>
      </c>
      <c r="T228" s="197">
        <f>S228*H228</f>
        <v>0</v>
      </c>
      <c r="U228" s="35"/>
      <c r="V228" s="35"/>
      <c r="W228" s="35"/>
      <c r="X228" s="35"/>
      <c r="Y228" s="35"/>
      <c r="Z228" s="35"/>
      <c r="AA228" s="35"/>
      <c r="AB228" s="35"/>
      <c r="AC228" s="35"/>
      <c r="AD228" s="35"/>
      <c r="AE228" s="35"/>
      <c r="AR228" s="198" t="s">
        <v>189</v>
      </c>
      <c r="AT228" s="198" t="s">
        <v>134</v>
      </c>
      <c r="AU228" s="198" t="s">
        <v>83</v>
      </c>
      <c r="AY228" s="18" t="s">
        <v>131</v>
      </c>
      <c r="BE228" s="199">
        <f>IF(N228="základní",J228,0)</f>
        <v>0</v>
      </c>
      <c r="BF228" s="199">
        <f>IF(N228="snížená",J228,0)</f>
        <v>0</v>
      </c>
      <c r="BG228" s="199">
        <f>IF(N228="zákl. přenesená",J228,0)</f>
        <v>0</v>
      </c>
      <c r="BH228" s="199">
        <f>IF(N228="sníž. přenesená",J228,0)</f>
        <v>0</v>
      </c>
      <c r="BI228" s="199">
        <f>IF(N228="nulová",J228,0)</f>
        <v>0</v>
      </c>
      <c r="BJ228" s="18" t="s">
        <v>81</v>
      </c>
      <c r="BK228" s="199">
        <f>ROUND(I228*H228,2)</f>
        <v>0</v>
      </c>
      <c r="BL228" s="18" t="s">
        <v>189</v>
      </c>
      <c r="BM228" s="198" t="s">
        <v>258</v>
      </c>
    </row>
    <row r="229" spans="1:65" s="2" customFormat="1" ht="19.2">
      <c r="A229" s="35"/>
      <c r="B229" s="36"/>
      <c r="C229" s="37"/>
      <c r="D229" s="200" t="s">
        <v>140</v>
      </c>
      <c r="E229" s="37"/>
      <c r="F229" s="201" t="s">
        <v>257</v>
      </c>
      <c r="G229" s="37"/>
      <c r="H229" s="37"/>
      <c r="I229" s="202"/>
      <c r="J229" s="37"/>
      <c r="K229" s="37"/>
      <c r="L229" s="40"/>
      <c r="M229" s="203"/>
      <c r="N229" s="204"/>
      <c r="O229" s="72"/>
      <c r="P229" s="72"/>
      <c r="Q229" s="72"/>
      <c r="R229" s="72"/>
      <c r="S229" s="72"/>
      <c r="T229" s="73"/>
      <c r="U229" s="35"/>
      <c r="V229" s="35"/>
      <c r="W229" s="35"/>
      <c r="X229" s="35"/>
      <c r="Y229" s="35"/>
      <c r="Z229" s="35"/>
      <c r="AA229" s="35"/>
      <c r="AB229" s="35"/>
      <c r="AC229" s="35"/>
      <c r="AD229" s="35"/>
      <c r="AE229" s="35"/>
      <c r="AT229" s="18" t="s">
        <v>140</v>
      </c>
      <c r="AU229" s="18" t="s">
        <v>83</v>
      </c>
    </row>
    <row r="230" spans="1:65" s="2" customFormat="1" ht="10.199999999999999">
      <c r="A230" s="35"/>
      <c r="B230" s="36"/>
      <c r="C230" s="37"/>
      <c r="D230" s="205" t="s">
        <v>141</v>
      </c>
      <c r="E230" s="37"/>
      <c r="F230" s="206" t="s">
        <v>259</v>
      </c>
      <c r="G230" s="37"/>
      <c r="H230" s="37"/>
      <c r="I230" s="202"/>
      <c r="J230" s="37"/>
      <c r="K230" s="37"/>
      <c r="L230" s="40"/>
      <c r="M230" s="203"/>
      <c r="N230" s="204"/>
      <c r="O230" s="72"/>
      <c r="P230" s="72"/>
      <c r="Q230" s="72"/>
      <c r="R230" s="72"/>
      <c r="S230" s="72"/>
      <c r="T230" s="73"/>
      <c r="U230" s="35"/>
      <c r="V230" s="35"/>
      <c r="W230" s="35"/>
      <c r="X230" s="35"/>
      <c r="Y230" s="35"/>
      <c r="Z230" s="35"/>
      <c r="AA230" s="35"/>
      <c r="AB230" s="35"/>
      <c r="AC230" s="35"/>
      <c r="AD230" s="35"/>
      <c r="AE230" s="35"/>
      <c r="AT230" s="18" t="s">
        <v>141</v>
      </c>
      <c r="AU230" s="18" t="s">
        <v>83</v>
      </c>
    </row>
    <row r="231" spans="1:65" s="2" customFormat="1" ht="28.8">
      <c r="A231" s="35"/>
      <c r="B231" s="36"/>
      <c r="C231" s="37"/>
      <c r="D231" s="200" t="s">
        <v>260</v>
      </c>
      <c r="E231" s="37"/>
      <c r="F231" s="239" t="s">
        <v>261</v>
      </c>
      <c r="G231" s="37"/>
      <c r="H231" s="37"/>
      <c r="I231" s="202"/>
      <c r="J231" s="37"/>
      <c r="K231" s="37"/>
      <c r="L231" s="40"/>
      <c r="M231" s="203"/>
      <c r="N231" s="204"/>
      <c r="O231" s="72"/>
      <c r="P231" s="72"/>
      <c r="Q231" s="72"/>
      <c r="R231" s="72"/>
      <c r="S231" s="72"/>
      <c r="T231" s="73"/>
      <c r="U231" s="35"/>
      <c r="V231" s="35"/>
      <c r="W231" s="35"/>
      <c r="X231" s="35"/>
      <c r="Y231" s="35"/>
      <c r="Z231" s="35"/>
      <c r="AA231" s="35"/>
      <c r="AB231" s="35"/>
      <c r="AC231" s="35"/>
      <c r="AD231" s="35"/>
      <c r="AE231" s="35"/>
      <c r="AT231" s="18" t="s">
        <v>260</v>
      </c>
      <c r="AU231" s="18" t="s">
        <v>83</v>
      </c>
    </row>
    <row r="232" spans="1:65" s="13" customFormat="1" ht="10.199999999999999">
      <c r="B232" s="207"/>
      <c r="C232" s="208"/>
      <c r="D232" s="200" t="s">
        <v>143</v>
      </c>
      <c r="E232" s="209" t="s">
        <v>1</v>
      </c>
      <c r="F232" s="210" t="s">
        <v>262</v>
      </c>
      <c r="G232" s="208"/>
      <c r="H232" s="209" t="s">
        <v>1</v>
      </c>
      <c r="I232" s="211"/>
      <c r="J232" s="208"/>
      <c r="K232" s="208"/>
      <c r="L232" s="212"/>
      <c r="M232" s="213"/>
      <c r="N232" s="214"/>
      <c r="O232" s="214"/>
      <c r="P232" s="214"/>
      <c r="Q232" s="214"/>
      <c r="R232" s="214"/>
      <c r="S232" s="214"/>
      <c r="T232" s="215"/>
      <c r="AT232" s="216" t="s">
        <v>143</v>
      </c>
      <c r="AU232" s="216" t="s">
        <v>83</v>
      </c>
      <c r="AV232" s="13" t="s">
        <v>81</v>
      </c>
      <c r="AW232" s="13" t="s">
        <v>30</v>
      </c>
      <c r="AX232" s="13" t="s">
        <v>73</v>
      </c>
      <c r="AY232" s="216" t="s">
        <v>131</v>
      </c>
    </row>
    <row r="233" spans="1:65" s="14" customFormat="1" ht="10.199999999999999">
      <c r="B233" s="217"/>
      <c r="C233" s="218"/>
      <c r="D233" s="200" t="s">
        <v>143</v>
      </c>
      <c r="E233" s="219" t="s">
        <v>1</v>
      </c>
      <c r="F233" s="220" t="s">
        <v>177</v>
      </c>
      <c r="G233" s="218"/>
      <c r="H233" s="221">
        <v>12</v>
      </c>
      <c r="I233" s="222"/>
      <c r="J233" s="218"/>
      <c r="K233" s="218"/>
      <c r="L233" s="223"/>
      <c r="M233" s="224"/>
      <c r="N233" s="225"/>
      <c r="O233" s="225"/>
      <c r="P233" s="225"/>
      <c r="Q233" s="225"/>
      <c r="R233" s="225"/>
      <c r="S233" s="225"/>
      <c r="T233" s="226"/>
      <c r="AT233" s="227" t="s">
        <v>143</v>
      </c>
      <c r="AU233" s="227" t="s">
        <v>83</v>
      </c>
      <c r="AV233" s="14" t="s">
        <v>83</v>
      </c>
      <c r="AW233" s="14" t="s">
        <v>30</v>
      </c>
      <c r="AX233" s="14" t="s">
        <v>73</v>
      </c>
      <c r="AY233" s="227" t="s">
        <v>131</v>
      </c>
    </row>
    <row r="234" spans="1:65" s="15" customFormat="1" ht="10.199999999999999">
      <c r="B234" s="228"/>
      <c r="C234" s="229"/>
      <c r="D234" s="200" t="s">
        <v>143</v>
      </c>
      <c r="E234" s="230" t="s">
        <v>1</v>
      </c>
      <c r="F234" s="231" t="s">
        <v>146</v>
      </c>
      <c r="G234" s="229"/>
      <c r="H234" s="232">
        <v>12</v>
      </c>
      <c r="I234" s="233"/>
      <c r="J234" s="229"/>
      <c r="K234" s="229"/>
      <c r="L234" s="234"/>
      <c r="M234" s="235"/>
      <c r="N234" s="236"/>
      <c r="O234" s="236"/>
      <c r="P234" s="236"/>
      <c r="Q234" s="236"/>
      <c r="R234" s="236"/>
      <c r="S234" s="236"/>
      <c r="T234" s="237"/>
      <c r="AT234" s="238" t="s">
        <v>143</v>
      </c>
      <c r="AU234" s="238" t="s">
        <v>83</v>
      </c>
      <c r="AV234" s="15" t="s">
        <v>139</v>
      </c>
      <c r="AW234" s="15" t="s">
        <v>30</v>
      </c>
      <c r="AX234" s="15" t="s">
        <v>81</v>
      </c>
      <c r="AY234" s="238" t="s">
        <v>131</v>
      </c>
    </row>
    <row r="235" spans="1:65" s="12" customFormat="1" ht="22.8" customHeight="1">
      <c r="B235" s="171"/>
      <c r="C235" s="172"/>
      <c r="D235" s="173" t="s">
        <v>72</v>
      </c>
      <c r="E235" s="185" t="s">
        <v>263</v>
      </c>
      <c r="F235" s="185" t="s">
        <v>264</v>
      </c>
      <c r="G235" s="172"/>
      <c r="H235" s="172"/>
      <c r="I235" s="175"/>
      <c r="J235" s="186">
        <f>BK235</f>
        <v>0</v>
      </c>
      <c r="K235" s="172"/>
      <c r="L235" s="177"/>
      <c r="M235" s="178"/>
      <c r="N235" s="179"/>
      <c r="O235" s="179"/>
      <c r="P235" s="180">
        <f>SUM(P236:P243)</f>
        <v>0</v>
      </c>
      <c r="Q235" s="179"/>
      <c r="R235" s="180">
        <f>SUM(R236:R243)</f>
        <v>0</v>
      </c>
      <c r="S235" s="179"/>
      <c r="T235" s="181">
        <f>SUM(T236:T243)</f>
        <v>0</v>
      </c>
      <c r="AR235" s="182" t="s">
        <v>83</v>
      </c>
      <c r="AT235" s="183" t="s">
        <v>72</v>
      </c>
      <c r="AU235" s="183" t="s">
        <v>81</v>
      </c>
      <c r="AY235" s="182" t="s">
        <v>131</v>
      </c>
      <c r="BK235" s="184">
        <f>SUM(BK236:BK243)</f>
        <v>0</v>
      </c>
    </row>
    <row r="236" spans="1:65" s="2" customFormat="1" ht="44.25" customHeight="1">
      <c r="A236" s="35"/>
      <c r="B236" s="36"/>
      <c r="C236" s="187" t="s">
        <v>265</v>
      </c>
      <c r="D236" s="187" t="s">
        <v>134</v>
      </c>
      <c r="E236" s="188" t="s">
        <v>266</v>
      </c>
      <c r="F236" s="189" t="s">
        <v>267</v>
      </c>
      <c r="G236" s="190" t="s">
        <v>268</v>
      </c>
      <c r="H236" s="191">
        <v>4</v>
      </c>
      <c r="I236" s="192"/>
      <c r="J236" s="193">
        <f>ROUND(I236*H236,2)</f>
        <v>0</v>
      </c>
      <c r="K236" s="189" t="s">
        <v>138</v>
      </c>
      <c r="L236" s="40"/>
      <c r="M236" s="194" t="s">
        <v>1</v>
      </c>
      <c r="N236" s="195" t="s">
        <v>38</v>
      </c>
      <c r="O236" s="72"/>
      <c r="P236" s="196">
        <f>O236*H236</f>
        <v>0</v>
      </c>
      <c r="Q236" s="196">
        <v>0</v>
      </c>
      <c r="R236" s="196">
        <f>Q236*H236</f>
        <v>0</v>
      </c>
      <c r="S236" s="196">
        <v>0</v>
      </c>
      <c r="T236" s="197">
        <f>S236*H236</f>
        <v>0</v>
      </c>
      <c r="U236" s="35"/>
      <c r="V236" s="35"/>
      <c r="W236" s="35"/>
      <c r="X236" s="35"/>
      <c r="Y236" s="35"/>
      <c r="Z236" s="35"/>
      <c r="AA236" s="35"/>
      <c r="AB236" s="35"/>
      <c r="AC236" s="35"/>
      <c r="AD236" s="35"/>
      <c r="AE236" s="35"/>
      <c r="AR236" s="198" t="s">
        <v>189</v>
      </c>
      <c r="AT236" s="198" t="s">
        <v>134</v>
      </c>
      <c r="AU236" s="198" t="s">
        <v>83</v>
      </c>
      <c r="AY236" s="18" t="s">
        <v>131</v>
      </c>
      <c r="BE236" s="199">
        <f>IF(N236="základní",J236,0)</f>
        <v>0</v>
      </c>
      <c r="BF236" s="199">
        <f>IF(N236="snížená",J236,0)</f>
        <v>0</v>
      </c>
      <c r="BG236" s="199">
        <f>IF(N236="zákl. přenesená",J236,0)</f>
        <v>0</v>
      </c>
      <c r="BH236" s="199">
        <f>IF(N236="sníž. přenesená",J236,0)</f>
        <v>0</v>
      </c>
      <c r="BI236" s="199">
        <f>IF(N236="nulová",J236,0)</f>
        <v>0</v>
      </c>
      <c r="BJ236" s="18" t="s">
        <v>81</v>
      </c>
      <c r="BK236" s="199">
        <f>ROUND(I236*H236,2)</f>
        <v>0</v>
      </c>
      <c r="BL236" s="18" t="s">
        <v>189</v>
      </c>
      <c r="BM236" s="198" t="s">
        <v>269</v>
      </c>
    </row>
    <row r="237" spans="1:65" s="2" customFormat="1" ht="28.8">
      <c r="A237" s="35"/>
      <c r="B237" s="36"/>
      <c r="C237" s="37"/>
      <c r="D237" s="200" t="s">
        <v>140</v>
      </c>
      <c r="E237" s="37"/>
      <c r="F237" s="201" t="s">
        <v>267</v>
      </c>
      <c r="G237" s="37"/>
      <c r="H237" s="37"/>
      <c r="I237" s="202"/>
      <c r="J237" s="37"/>
      <c r="K237" s="37"/>
      <c r="L237" s="40"/>
      <c r="M237" s="203"/>
      <c r="N237" s="204"/>
      <c r="O237" s="72"/>
      <c r="P237" s="72"/>
      <c r="Q237" s="72"/>
      <c r="R237" s="72"/>
      <c r="S237" s="72"/>
      <c r="T237" s="73"/>
      <c r="U237" s="35"/>
      <c r="V237" s="35"/>
      <c r="W237" s="35"/>
      <c r="X237" s="35"/>
      <c r="Y237" s="35"/>
      <c r="Z237" s="35"/>
      <c r="AA237" s="35"/>
      <c r="AB237" s="35"/>
      <c r="AC237" s="35"/>
      <c r="AD237" s="35"/>
      <c r="AE237" s="35"/>
      <c r="AT237" s="18" t="s">
        <v>140</v>
      </c>
      <c r="AU237" s="18" t="s">
        <v>83</v>
      </c>
    </row>
    <row r="238" spans="1:65" s="2" customFormat="1" ht="10.199999999999999">
      <c r="A238" s="35"/>
      <c r="B238" s="36"/>
      <c r="C238" s="37"/>
      <c r="D238" s="205" t="s">
        <v>141</v>
      </c>
      <c r="E238" s="37"/>
      <c r="F238" s="206" t="s">
        <v>270</v>
      </c>
      <c r="G238" s="37"/>
      <c r="H238" s="37"/>
      <c r="I238" s="202"/>
      <c r="J238" s="37"/>
      <c r="K238" s="37"/>
      <c r="L238" s="40"/>
      <c r="M238" s="203"/>
      <c r="N238" s="204"/>
      <c r="O238" s="72"/>
      <c r="P238" s="72"/>
      <c r="Q238" s="72"/>
      <c r="R238" s="72"/>
      <c r="S238" s="72"/>
      <c r="T238" s="73"/>
      <c r="U238" s="35"/>
      <c r="V238" s="35"/>
      <c r="W238" s="35"/>
      <c r="X238" s="35"/>
      <c r="Y238" s="35"/>
      <c r="Z238" s="35"/>
      <c r="AA238" s="35"/>
      <c r="AB238" s="35"/>
      <c r="AC238" s="35"/>
      <c r="AD238" s="35"/>
      <c r="AE238" s="35"/>
      <c r="AT238" s="18" t="s">
        <v>141</v>
      </c>
      <c r="AU238" s="18" t="s">
        <v>83</v>
      </c>
    </row>
    <row r="239" spans="1:65" s="13" customFormat="1" ht="10.199999999999999">
      <c r="B239" s="207"/>
      <c r="C239" s="208"/>
      <c r="D239" s="200" t="s">
        <v>143</v>
      </c>
      <c r="E239" s="209" t="s">
        <v>1</v>
      </c>
      <c r="F239" s="210" t="s">
        <v>271</v>
      </c>
      <c r="G239" s="208"/>
      <c r="H239" s="209" t="s">
        <v>1</v>
      </c>
      <c r="I239" s="211"/>
      <c r="J239" s="208"/>
      <c r="K239" s="208"/>
      <c r="L239" s="212"/>
      <c r="M239" s="213"/>
      <c r="N239" s="214"/>
      <c r="O239" s="214"/>
      <c r="P239" s="214"/>
      <c r="Q239" s="214"/>
      <c r="R239" s="214"/>
      <c r="S239" s="214"/>
      <c r="T239" s="215"/>
      <c r="AT239" s="216" t="s">
        <v>143</v>
      </c>
      <c r="AU239" s="216" t="s">
        <v>83</v>
      </c>
      <c r="AV239" s="13" t="s">
        <v>81</v>
      </c>
      <c r="AW239" s="13" t="s">
        <v>30</v>
      </c>
      <c r="AX239" s="13" t="s">
        <v>73</v>
      </c>
      <c r="AY239" s="216" t="s">
        <v>131</v>
      </c>
    </row>
    <row r="240" spans="1:65" s="14" customFormat="1" ht="10.199999999999999">
      <c r="B240" s="217"/>
      <c r="C240" s="218"/>
      <c r="D240" s="200" t="s">
        <v>143</v>
      </c>
      <c r="E240" s="219" t="s">
        <v>1</v>
      </c>
      <c r="F240" s="220" t="s">
        <v>152</v>
      </c>
      <c r="G240" s="218"/>
      <c r="H240" s="221">
        <v>3</v>
      </c>
      <c r="I240" s="222"/>
      <c r="J240" s="218"/>
      <c r="K240" s="218"/>
      <c r="L240" s="223"/>
      <c r="M240" s="224"/>
      <c r="N240" s="225"/>
      <c r="O240" s="225"/>
      <c r="P240" s="225"/>
      <c r="Q240" s="225"/>
      <c r="R240" s="225"/>
      <c r="S240" s="225"/>
      <c r="T240" s="226"/>
      <c r="AT240" s="227" t="s">
        <v>143</v>
      </c>
      <c r="AU240" s="227" t="s">
        <v>83</v>
      </c>
      <c r="AV240" s="14" t="s">
        <v>83</v>
      </c>
      <c r="AW240" s="14" t="s">
        <v>30</v>
      </c>
      <c r="AX240" s="14" t="s">
        <v>73</v>
      </c>
      <c r="AY240" s="227" t="s">
        <v>131</v>
      </c>
    </row>
    <row r="241" spans="1:65" s="13" customFormat="1" ht="10.199999999999999">
      <c r="B241" s="207"/>
      <c r="C241" s="208"/>
      <c r="D241" s="200" t="s">
        <v>143</v>
      </c>
      <c r="E241" s="209" t="s">
        <v>1</v>
      </c>
      <c r="F241" s="210" t="s">
        <v>272</v>
      </c>
      <c r="G241" s="208"/>
      <c r="H241" s="209" t="s">
        <v>1</v>
      </c>
      <c r="I241" s="211"/>
      <c r="J241" s="208"/>
      <c r="K241" s="208"/>
      <c r="L241" s="212"/>
      <c r="M241" s="213"/>
      <c r="N241" s="214"/>
      <c r="O241" s="214"/>
      <c r="P241" s="214"/>
      <c r="Q241" s="214"/>
      <c r="R241" s="214"/>
      <c r="S241" s="214"/>
      <c r="T241" s="215"/>
      <c r="AT241" s="216" t="s">
        <v>143</v>
      </c>
      <c r="AU241" s="216" t="s">
        <v>83</v>
      </c>
      <c r="AV241" s="13" t="s">
        <v>81</v>
      </c>
      <c r="AW241" s="13" t="s">
        <v>30</v>
      </c>
      <c r="AX241" s="13" t="s">
        <v>73</v>
      </c>
      <c r="AY241" s="216" t="s">
        <v>131</v>
      </c>
    </row>
    <row r="242" spans="1:65" s="14" customFormat="1" ht="10.199999999999999">
      <c r="B242" s="217"/>
      <c r="C242" s="218"/>
      <c r="D242" s="200" t="s">
        <v>143</v>
      </c>
      <c r="E242" s="219" t="s">
        <v>1</v>
      </c>
      <c r="F242" s="220" t="s">
        <v>81</v>
      </c>
      <c r="G242" s="218"/>
      <c r="H242" s="221">
        <v>1</v>
      </c>
      <c r="I242" s="222"/>
      <c r="J242" s="218"/>
      <c r="K242" s="218"/>
      <c r="L242" s="223"/>
      <c r="M242" s="224"/>
      <c r="N242" s="225"/>
      <c r="O242" s="225"/>
      <c r="P242" s="225"/>
      <c r="Q242" s="225"/>
      <c r="R242" s="225"/>
      <c r="S242" s="225"/>
      <c r="T242" s="226"/>
      <c r="AT242" s="227" t="s">
        <v>143</v>
      </c>
      <c r="AU242" s="227" t="s">
        <v>83</v>
      </c>
      <c r="AV242" s="14" t="s">
        <v>83</v>
      </c>
      <c r="AW242" s="14" t="s">
        <v>30</v>
      </c>
      <c r="AX242" s="14" t="s">
        <v>73</v>
      </c>
      <c r="AY242" s="227" t="s">
        <v>131</v>
      </c>
    </row>
    <row r="243" spans="1:65" s="15" customFormat="1" ht="10.199999999999999">
      <c r="B243" s="228"/>
      <c r="C243" s="229"/>
      <c r="D243" s="200" t="s">
        <v>143</v>
      </c>
      <c r="E243" s="230" t="s">
        <v>1</v>
      </c>
      <c r="F243" s="231" t="s">
        <v>146</v>
      </c>
      <c r="G243" s="229"/>
      <c r="H243" s="232">
        <v>4</v>
      </c>
      <c r="I243" s="233"/>
      <c r="J243" s="229"/>
      <c r="K243" s="229"/>
      <c r="L243" s="234"/>
      <c r="M243" s="235"/>
      <c r="N243" s="236"/>
      <c r="O243" s="236"/>
      <c r="P243" s="236"/>
      <c r="Q243" s="236"/>
      <c r="R243" s="236"/>
      <c r="S243" s="236"/>
      <c r="T243" s="237"/>
      <c r="AT243" s="238" t="s">
        <v>143</v>
      </c>
      <c r="AU243" s="238" t="s">
        <v>83</v>
      </c>
      <c r="AV243" s="15" t="s">
        <v>139</v>
      </c>
      <c r="AW243" s="15" t="s">
        <v>30</v>
      </c>
      <c r="AX243" s="15" t="s">
        <v>81</v>
      </c>
      <c r="AY243" s="238" t="s">
        <v>131</v>
      </c>
    </row>
    <row r="244" spans="1:65" s="12" customFormat="1" ht="22.8" customHeight="1">
      <c r="B244" s="171"/>
      <c r="C244" s="172"/>
      <c r="D244" s="173" t="s">
        <v>72</v>
      </c>
      <c r="E244" s="185" t="s">
        <v>273</v>
      </c>
      <c r="F244" s="185" t="s">
        <v>274</v>
      </c>
      <c r="G244" s="172"/>
      <c r="H244" s="172"/>
      <c r="I244" s="175"/>
      <c r="J244" s="186">
        <f>BK244</f>
        <v>0</v>
      </c>
      <c r="K244" s="172"/>
      <c r="L244" s="177"/>
      <c r="M244" s="178"/>
      <c r="N244" s="179"/>
      <c r="O244" s="179"/>
      <c r="P244" s="180">
        <f>SUM(P245:P263)</f>
        <v>0</v>
      </c>
      <c r="Q244" s="179"/>
      <c r="R244" s="180">
        <f>SUM(R245:R263)</f>
        <v>0</v>
      </c>
      <c r="S244" s="179"/>
      <c r="T244" s="181">
        <f>SUM(T245:T263)</f>
        <v>0</v>
      </c>
      <c r="AR244" s="182" t="s">
        <v>83</v>
      </c>
      <c r="AT244" s="183" t="s">
        <v>72</v>
      </c>
      <c r="AU244" s="183" t="s">
        <v>81</v>
      </c>
      <c r="AY244" s="182" t="s">
        <v>131</v>
      </c>
      <c r="BK244" s="184">
        <f>SUM(BK245:BK263)</f>
        <v>0</v>
      </c>
    </row>
    <row r="245" spans="1:65" s="2" customFormat="1" ht="24.15" customHeight="1">
      <c r="A245" s="35"/>
      <c r="B245" s="36"/>
      <c r="C245" s="187" t="s">
        <v>205</v>
      </c>
      <c r="D245" s="187" t="s">
        <v>134</v>
      </c>
      <c r="E245" s="188" t="s">
        <v>275</v>
      </c>
      <c r="F245" s="189" t="s">
        <v>276</v>
      </c>
      <c r="G245" s="190" t="s">
        <v>155</v>
      </c>
      <c r="H245" s="191">
        <v>35.090000000000003</v>
      </c>
      <c r="I245" s="192"/>
      <c r="J245" s="193">
        <f>ROUND(I245*H245,2)</f>
        <v>0</v>
      </c>
      <c r="K245" s="189" t="s">
        <v>138</v>
      </c>
      <c r="L245" s="40"/>
      <c r="M245" s="194" t="s">
        <v>1</v>
      </c>
      <c r="N245" s="195" t="s">
        <v>38</v>
      </c>
      <c r="O245" s="72"/>
      <c r="P245" s="196">
        <f>O245*H245</f>
        <v>0</v>
      </c>
      <c r="Q245" s="196">
        <v>0</v>
      </c>
      <c r="R245" s="196">
        <f>Q245*H245</f>
        <v>0</v>
      </c>
      <c r="S245" s="196">
        <v>0</v>
      </c>
      <c r="T245" s="197">
        <f>S245*H245</f>
        <v>0</v>
      </c>
      <c r="U245" s="35"/>
      <c r="V245" s="35"/>
      <c r="W245" s="35"/>
      <c r="X245" s="35"/>
      <c r="Y245" s="35"/>
      <c r="Z245" s="35"/>
      <c r="AA245" s="35"/>
      <c r="AB245" s="35"/>
      <c r="AC245" s="35"/>
      <c r="AD245" s="35"/>
      <c r="AE245" s="35"/>
      <c r="AR245" s="198" t="s">
        <v>189</v>
      </c>
      <c r="AT245" s="198" t="s">
        <v>134</v>
      </c>
      <c r="AU245" s="198" t="s">
        <v>83</v>
      </c>
      <c r="AY245" s="18" t="s">
        <v>131</v>
      </c>
      <c r="BE245" s="199">
        <f>IF(N245="základní",J245,0)</f>
        <v>0</v>
      </c>
      <c r="BF245" s="199">
        <f>IF(N245="snížená",J245,0)</f>
        <v>0</v>
      </c>
      <c r="BG245" s="199">
        <f>IF(N245="zákl. přenesená",J245,0)</f>
        <v>0</v>
      </c>
      <c r="BH245" s="199">
        <f>IF(N245="sníž. přenesená",J245,0)</f>
        <v>0</v>
      </c>
      <c r="BI245" s="199">
        <f>IF(N245="nulová",J245,0)</f>
        <v>0</v>
      </c>
      <c r="BJ245" s="18" t="s">
        <v>81</v>
      </c>
      <c r="BK245" s="199">
        <f>ROUND(I245*H245,2)</f>
        <v>0</v>
      </c>
      <c r="BL245" s="18" t="s">
        <v>189</v>
      </c>
      <c r="BM245" s="198" t="s">
        <v>277</v>
      </c>
    </row>
    <row r="246" spans="1:65" s="2" customFormat="1" ht="19.2">
      <c r="A246" s="35"/>
      <c r="B246" s="36"/>
      <c r="C246" s="37"/>
      <c r="D246" s="200" t="s">
        <v>140</v>
      </c>
      <c r="E246" s="37"/>
      <c r="F246" s="201" t="s">
        <v>276</v>
      </c>
      <c r="G246" s="37"/>
      <c r="H246" s="37"/>
      <c r="I246" s="202"/>
      <c r="J246" s="37"/>
      <c r="K246" s="37"/>
      <c r="L246" s="40"/>
      <c r="M246" s="203"/>
      <c r="N246" s="204"/>
      <c r="O246" s="72"/>
      <c r="P246" s="72"/>
      <c r="Q246" s="72"/>
      <c r="R246" s="72"/>
      <c r="S246" s="72"/>
      <c r="T246" s="73"/>
      <c r="U246" s="35"/>
      <c r="V246" s="35"/>
      <c r="W246" s="35"/>
      <c r="X246" s="35"/>
      <c r="Y246" s="35"/>
      <c r="Z246" s="35"/>
      <c r="AA246" s="35"/>
      <c r="AB246" s="35"/>
      <c r="AC246" s="35"/>
      <c r="AD246" s="35"/>
      <c r="AE246" s="35"/>
      <c r="AT246" s="18" t="s">
        <v>140</v>
      </c>
      <c r="AU246" s="18" t="s">
        <v>83</v>
      </c>
    </row>
    <row r="247" spans="1:65" s="2" customFormat="1" ht="10.199999999999999">
      <c r="A247" s="35"/>
      <c r="B247" s="36"/>
      <c r="C247" s="37"/>
      <c r="D247" s="205" t="s">
        <v>141</v>
      </c>
      <c r="E247" s="37"/>
      <c r="F247" s="206" t="s">
        <v>278</v>
      </c>
      <c r="G247" s="37"/>
      <c r="H247" s="37"/>
      <c r="I247" s="202"/>
      <c r="J247" s="37"/>
      <c r="K247" s="37"/>
      <c r="L247" s="40"/>
      <c r="M247" s="203"/>
      <c r="N247" s="204"/>
      <c r="O247" s="72"/>
      <c r="P247" s="72"/>
      <c r="Q247" s="72"/>
      <c r="R247" s="72"/>
      <c r="S247" s="72"/>
      <c r="T247" s="73"/>
      <c r="U247" s="35"/>
      <c r="V247" s="35"/>
      <c r="W247" s="35"/>
      <c r="X247" s="35"/>
      <c r="Y247" s="35"/>
      <c r="Z247" s="35"/>
      <c r="AA247" s="35"/>
      <c r="AB247" s="35"/>
      <c r="AC247" s="35"/>
      <c r="AD247" s="35"/>
      <c r="AE247" s="35"/>
      <c r="AT247" s="18" t="s">
        <v>141</v>
      </c>
      <c r="AU247" s="18" t="s">
        <v>83</v>
      </c>
    </row>
    <row r="248" spans="1:65" s="13" customFormat="1" ht="10.199999999999999">
      <c r="B248" s="207"/>
      <c r="C248" s="208"/>
      <c r="D248" s="200" t="s">
        <v>143</v>
      </c>
      <c r="E248" s="209" t="s">
        <v>1</v>
      </c>
      <c r="F248" s="210" t="s">
        <v>279</v>
      </c>
      <c r="G248" s="208"/>
      <c r="H248" s="209" t="s">
        <v>1</v>
      </c>
      <c r="I248" s="211"/>
      <c r="J248" s="208"/>
      <c r="K248" s="208"/>
      <c r="L248" s="212"/>
      <c r="M248" s="213"/>
      <c r="N248" s="214"/>
      <c r="O248" s="214"/>
      <c r="P248" s="214"/>
      <c r="Q248" s="214"/>
      <c r="R248" s="214"/>
      <c r="S248" s="214"/>
      <c r="T248" s="215"/>
      <c r="AT248" s="216" t="s">
        <v>143</v>
      </c>
      <c r="AU248" s="216" t="s">
        <v>83</v>
      </c>
      <c r="AV248" s="13" t="s">
        <v>81</v>
      </c>
      <c r="AW248" s="13" t="s">
        <v>30</v>
      </c>
      <c r="AX248" s="13" t="s">
        <v>73</v>
      </c>
      <c r="AY248" s="216" t="s">
        <v>131</v>
      </c>
    </row>
    <row r="249" spans="1:65" s="13" customFormat="1" ht="10.199999999999999">
      <c r="B249" s="207"/>
      <c r="C249" s="208"/>
      <c r="D249" s="200" t="s">
        <v>143</v>
      </c>
      <c r="E249" s="209" t="s">
        <v>1</v>
      </c>
      <c r="F249" s="210" t="s">
        <v>280</v>
      </c>
      <c r="G249" s="208"/>
      <c r="H249" s="209" t="s">
        <v>1</v>
      </c>
      <c r="I249" s="211"/>
      <c r="J249" s="208"/>
      <c r="K249" s="208"/>
      <c r="L249" s="212"/>
      <c r="M249" s="213"/>
      <c r="N249" s="214"/>
      <c r="O249" s="214"/>
      <c r="P249" s="214"/>
      <c r="Q249" s="214"/>
      <c r="R249" s="214"/>
      <c r="S249" s="214"/>
      <c r="T249" s="215"/>
      <c r="AT249" s="216" t="s">
        <v>143</v>
      </c>
      <c r="AU249" s="216" t="s">
        <v>83</v>
      </c>
      <c r="AV249" s="13" t="s">
        <v>81</v>
      </c>
      <c r="AW249" s="13" t="s">
        <v>30</v>
      </c>
      <c r="AX249" s="13" t="s">
        <v>73</v>
      </c>
      <c r="AY249" s="216" t="s">
        <v>131</v>
      </c>
    </row>
    <row r="250" spans="1:65" s="14" customFormat="1" ht="10.199999999999999">
      <c r="B250" s="217"/>
      <c r="C250" s="218"/>
      <c r="D250" s="200" t="s">
        <v>143</v>
      </c>
      <c r="E250" s="219" t="s">
        <v>1</v>
      </c>
      <c r="F250" s="220" t="s">
        <v>281</v>
      </c>
      <c r="G250" s="218"/>
      <c r="H250" s="221">
        <v>33.4</v>
      </c>
      <c r="I250" s="222"/>
      <c r="J250" s="218"/>
      <c r="K250" s="218"/>
      <c r="L250" s="223"/>
      <c r="M250" s="224"/>
      <c r="N250" s="225"/>
      <c r="O250" s="225"/>
      <c r="P250" s="225"/>
      <c r="Q250" s="225"/>
      <c r="R250" s="225"/>
      <c r="S250" s="225"/>
      <c r="T250" s="226"/>
      <c r="AT250" s="227" t="s">
        <v>143</v>
      </c>
      <c r="AU250" s="227" t="s">
        <v>83</v>
      </c>
      <c r="AV250" s="14" t="s">
        <v>83</v>
      </c>
      <c r="AW250" s="14" t="s">
        <v>30</v>
      </c>
      <c r="AX250" s="14" t="s">
        <v>73</v>
      </c>
      <c r="AY250" s="227" t="s">
        <v>131</v>
      </c>
    </row>
    <row r="251" spans="1:65" s="13" customFormat="1" ht="10.199999999999999">
      <c r="B251" s="207"/>
      <c r="C251" s="208"/>
      <c r="D251" s="200" t="s">
        <v>143</v>
      </c>
      <c r="E251" s="209" t="s">
        <v>1</v>
      </c>
      <c r="F251" s="210" t="s">
        <v>282</v>
      </c>
      <c r="G251" s="208"/>
      <c r="H251" s="209" t="s">
        <v>1</v>
      </c>
      <c r="I251" s="211"/>
      <c r="J251" s="208"/>
      <c r="K251" s="208"/>
      <c r="L251" s="212"/>
      <c r="M251" s="213"/>
      <c r="N251" s="214"/>
      <c r="O251" s="214"/>
      <c r="P251" s="214"/>
      <c r="Q251" s="214"/>
      <c r="R251" s="214"/>
      <c r="S251" s="214"/>
      <c r="T251" s="215"/>
      <c r="AT251" s="216" t="s">
        <v>143</v>
      </c>
      <c r="AU251" s="216" t="s">
        <v>83</v>
      </c>
      <c r="AV251" s="13" t="s">
        <v>81</v>
      </c>
      <c r="AW251" s="13" t="s">
        <v>30</v>
      </c>
      <c r="AX251" s="13" t="s">
        <v>73</v>
      </c>
      <c r="AY251" s="216" t="s">
        <v>131</v>
      </c>
    </row>
    <row r="252" spans="1:65" s="13" customFormat="1" ht="10.199999999999999">
      <c r="B252" s="207"/>
      <c r="C252" s="208"/>
      <c r="D252" s="200" t="s">
        <v>143</v>
      </c>
      <c r="E252" s="209" t="s">
        <v>1</v>
      </c>
      <c r="F252" s="210" t="s">
        <v>283</v>
      </c>
      <c r="G252" s="208"/>
      <c r="H252" s="209" t="s">
        <v>1</v>
      </c>
      <c r="I252" s="211"/>
      <c r="J252" s="208"/>
      <c r="K252" s="208"/>
      <c r="L252" s="212"/>
      <c r="M252" s="213"/>
      <c r="N252" s="214"/>
      <c r="O252" s="214"/>
      <c r="P252" s="214"/>
      <c r="Q252" s="214"/>
      <c r="R252" s="214"/>
      <c r="S252" s="214"/>
      <c r="T252" s="215"/>
      <c r="AT252" s="216" t="s">
        <v>143</v>
      </c>
      <c r="AU252" s="216" t="s">
        <v>83</v>
      </c>
      <c r="AV252" s="13" t="s">
        <v>81</v>
      </c>
      <c r="AW252" s="13" t="s">
        <v>30</v>
      </c>
      <c r="AX252" s="13" t="s">
        <v>73</v>
      </c>
      <c r="AY252" s="216" t="s">
        <v>131</v>
      </c>
    </row>
    <row r="253" spans="1:65" s="14" customFormat="1" ht="10.199999999999999">
      <c r="B253" s="217"/>
      <c r="C253" s="218"/>
      <c r="D253" s="200" t="s">
        <v>143</v>
      </c>
      <c r="E253" s="219" t="s">
        <v>1</v>
      </c>
      <c r="F253" s="220" t="s">
        <v>284</v>
      </c>
      <c r="G253" s="218"/>
      <c r="H253" s="221">
        <v>1.1499999999999999</v>
      </c>
      <c r="I253" s="222"/>
      <c r="J253" s="218"/>
      <c r="K253" s="218"/>
      <c r="L253" s="223"/>
      <c r="M253" s="224"/>
      <c r="N253" s="225"/>
      <c r="O253" s="225"/>
      <c r="P253" s="225"/>
      <c r="Q253" s="225"/>
      <c r="R253" s="225"/>
      <c r="S253" s="225"/>
      <c r="T253" s="226"/>
      <c r="AT253" s="227" t="s">
        <v>143</v>
      </c>
      <c r="AU253" s="227" t="s">
        <v>83</v>
      </c>
      <c r="AV253" s="14" t="s">
        <v>83</v>
      </c>
      <c r="AW253" s="14" t="s">
        <v>30</v>
      </c>
      <c r="AX253" s="14" t="s">
        <v>73</v>
      </c>
      <c r="AY253" s="227" t="s">
        <v>131</v>
      </c>
    </row>
    <row r="254" spans="1:65" s="13" customFormat="1" ht="10.199999999999999">
      <c r="B254" s="207"/>
      <c r="C254" s="208"/>
      <c r="D254" s="200" t="s">
        <v>143</v>
      </c>
      <c r="E254" s="209" t="s">
        <v>1</v>
      </c>
      <c r="F254" s="210" t="s">
        <v>285</v>
      </c>
      <c r="G254" s="208"/>
      <c r="H254" s="209" t="s">
        <v>1</v>
      </c>
      <c r="I254" s="211"/>
      <c r="J254" s="208"/>
      <c r="K254" s="208"/>
      <c r="L254" s="212"/>
      <c r="M254" s="213"/>
      <c r="N254" s="214"/>
      <c r="O254" s="214"/>
      <c r="P254" s="214"/>
      <c r="Q254" s="214"/>
      <c r="R254" s="214"/>
      <c r="S254" s="214"/>
      <c r="T254" s="215"/>
      <c r="AT254" s="216" t="s">
        <v>143</v>
      </c>
      <c r="AU254" s="216" t="s">
        <v>83</v>
      </c>
      <c r="AV254" s="13" t="s">
        <v>81</v>
      </c>
      <c r="AW254" s="13" t="s">
        <v>30</v>
      </c>
      <c r="AX254" s="13" t="s">
        <v>73</v>
      </c>
      <c r="AY254" s="216" t="s">
        <v>131</v>
      </c>
    </row>
    <row r="255" spans="1:65" s="14" customFormat="1" ht="10.199999999999999">
      <c r="B255" s="217"/>
      <c r="C255" s="218"/>
      <c r="D255" s="200" t="s">
        <v>143</v>
      </c>
      <c r="E255" s="219" t="s">
        <v>1</v>
      </c>
      <c r="F255" s="220" t="s">
        <v>286</v>
      </c>
      <c r="G255" s="218"/>
      <c r="H255" s="221">
        <v>0.54</v>
      </c>
      <c r="I255" s="222"/>
      <c r="J255" s="218"/>
      <c r="K255" s="218"/>
      <c r="L255" s="223"/>
      <c r="M255" s="224"/>
      <c r="N255" s="225"/>
      <c r="O255" s="225"/>
      <c r="P255" s="225"/>
      <c r="Q255" s="225"/>
      <c r="R255" s="225"/>
      <c r="S255" s="225"/>
      <c r="T255" s="226"/>
      <c r="AT255" s="227" t="s">
        <v>143</v>
      </c>
      <c r="AU255" s="227" t="s">
        <v>83</v>
      </c>
      <c r="AV255" s="14" t="s">
        <v>83</v>
      </c>
      <c r="AW255" s="14" t="s">
        <v>30</v>
      </c>
      <c r="AX255" s="14" t="s">
        <v>73</v>
      </c>
      <c r="AY255" s="227" t="s">
        <v>131</v>
      </c>
    </row>
    <row r="256" spans="1:65" s="15" customFormat="1" ht="10.199999999999999">
      <c r="B256" s="228"/>
      <c r="C256" s="229"/>
      <c r="D256" s="200" t="s">
        <v>143</v>
      </c>
      <c r="E256" s="230" t="s">
        <v>1</v>
      </c>
      <c r="F256" s="231" t="s">
        <v>146</v>
      </c>
      <c r="G256" s="229"/>
      <c r="H256" s="232">
        <v>35.089999999999996</v>
      </c>
      <c r="I256" s="233"/>
      <c r="J256" s="229"/>
      <c r="K256" s="229"/>
      <c r="L256" s="234"/>
      <c r="M256" s="235"/>
      <c r="N256" s="236"/>
      <c r="O256" s="236"/>
      <c r="P256" s="236"/>
      <c r="Q256" s="236"/>
      <c r="R256" s="236"/>
      <c r="S256" s="236"/>
      <c r="T256" s="237"/>
      <c r="AT256" s="238" t="s">
        <v>143</v>
      </c>
      <c r="AU256" s="238" t="s">
        <v>83</v>
      </c>
      <c r="AV256" s="15" t="s">
        <v>139</v>
      </c>
      <c r="AW256" s="15" t="s">
        <v>30</v>
      </c>
      <c r="AX256" s="15" t="s">
        <v>81</v>
      </c>
      <c r="AY256" s="238" t="s">
        <v>131</v>
      </c>
    </row>
    <row r="257" spans="1:65" s="2" customFormat="1" ht="21.75" customHeight="1">
      <c r="A257" s="35"/>
      <c r="B257" s="36"/>
      <c r="C257" s="187" t="s">
        <v>7</v>
      </c>
      <c r="D257" s="187" t="s">
        <v>134</v>
      </c>
      <c r="E257" s="188" t="s">
        <v>287</v>
      </c>
      <c r="F257" s="189" t="s">
        <v>288</v>
      </c>
      <c r="G257" s="190" t="s">
        <v>176</v>
      </c>
      <c r="H257" s="191">
        <v>25.68</v>
      </c>
      <c r="I257" s="192"/>
      <c r="J257" s="193">
        <f>ROUND(I257*H257,2)</f>
        <v>0</v>
      </c>
      <c r="K257" s="189" t="s">
        <v>138</v>
      </c>
      <c r="L257" s="40"/>
      <c r="M257" s="194" t="s">
        <v>1</v>
      </c>
      <c r="N257" s="195" t="s">
        <v>38</v>
      </c>
      <c r="O257" s="72"/>
      <c r="P257" s="196">
        <f>O257*H257</f>
        <v>0</v>
      </c>
      <c r="Q257" s="196">
        <v>0</v>
      </c>
      <c r="R257" s="196">
        <f>Q257*H257</f>
        <v>0</v>
      </c>
      <c r="S257" s="196">
        <v>0</v>
      </c>
      <c r="T257" s="197">
        <f>S257*H257</f>
        <v>0</v>
      </c>
      <c r="U257" s="35"/>
      <c r="V257" s="35"/>
      <c r="W257" s="35"/>
      <c r="X257" s="35"/>
      <c r="Y257" s="35"/>
      <c r="Z257" s="35"/>
      <c r="AA257" s="35"/>
      <c r="AB257" s="35"/>
      <c r="AC257" s="35"/>
      <c r="AD257" s="35"/>
      <c r="AE257" s="35"/>
      <c r="AR257" s="198" t="s">
        <v>189</v>
      </c>
      <c r="AT257" s="198" t="s">
        <v>134</v>
      </c>
      <c r="AU257" s="198" t="s">
        <v>83</v>
      </c>
      <c r="AY257" s="18" t="s">
        <v>131</v>
      </c>
      <c r="BE257" s="199">
        <f>IF(N257="základní",J257,0)</f>
        <v>0</v>
      </c>
      <c r="BF257" s="199">
        <f>IF(N257="snížená",J257,0)</f>
        <v>0</v>
      </c>
      <c r="BG257" s="199">
        <f>IF(N257="zákl. přenesená",J257,0)</f>
        <v>0</v>
      </c>
      <c r="BH257" s="199">
        <f>IF(N257="sníž. přenesená",J257,0)</f>
        <v>0</v>
      </c>
      <c r="BI257" s="199">
        <f>IF(N257="nulová",J257,0)</f>
        <v>0</v>
      </c>
      <c r="BJ257" s="18" t="s">
        <v>81</v>
      </c>
      <c r="BK257" s="199">
        <f>ROUND(I257*H257,2)</f>
        <v>0</v>
      </c>
      <c r="BL257" s="18" t="s">
        <v>189</v>
      </c>
      <c r="BM257" s="198" t="s">
        <v>289</v>
      </c>
    </row>
    <row r="258" spans="1:65" s="2" customFormat="1" ht="10.199999999999999">
      <c r="A258" s="35"/>
      <c r="B258" s="36"/>
      <c r="C258" s="37"/>
      <c r="D258" s="200" t="s">
        <v>140</v>
      </c>
      <c r="E258" s="37"/>
      <c r="F258" s="201" t="s">
        <v>288</v>
      </c>
      <c r="G258" s="37"/>
      <c r="H258" s="37"/>
      <c r="I258" s="202"/>
      <c r="J258" s="37"/>
      <c r="K258" s="37"/>
      <c r="L258" s="40"/>
      <c r="M258" s="203"/>
      <c r="N258" s="204"/>
      <c r="O258" s="72"/>
      <c r="P258" s="72"/>
      <c r="Q258" s="72"/>
      <c r="R258" s="72"/>
      <c r="S258" s="72"/>
      <c r="T258" s="73"/>
      <c r="U258" s="35"/>
      <c r="V258" s="35"/>
      <c r="W258" s="35"/>
      <c r="X258" s="35"/>
      <c r="Y258" s="35"/>
      <c r="Z258" s="35"/>
      <c r="AA258" s="35"/>
      <c r="AB258" s="35"/>
      <c r="AC258" s="35"/>
      <c r="AD258" s="35"/>
      <c r="AE258" s="35"/>
      <c r="AT258" s="18" t="s">
        <v>140</v>
      </c>
      <c r="AU258" s="18" t="s">
        <v>83</v>
      </c>
    </row>
    <row r="259" spans="1:65" s="2" customFormat="1" ht="10.199999999999999">
      <c r="A259" s="35"/>
      <c r="B259" s="36"/>
      <c r="C259" s="37"/>
      <c r="D259" s="205" t="s">
        <v>141</v>
      </c>
      <c r="E259" s="37"/>
      <c r="F259" s="206" t="s">
        <v>290</v>
      </c>
      <c r="G259" s="37"/>
      <c r="H259" s="37"/>
      <c r="I259" s="202"/>
      <c r="J259" s="37"/>
      <c r="K259" s="37"/>
      <c r="L259" s="40"/>
      <c r="M259" s="203"/>
      <c r="N259" s="204"/>
      <c r="O259" s="72"/>
      <c r="P259" s="72"/>
      <c r="Q259" s="72"/>
      <c r="R259" s="72"/>
      <c r="S259" s="72"/>
      <c r="T259" s="73"/>
      <c r="U259" s="35"/>
      <c r="V259" s="35"/>
      <c r="W259" s="35"/>
      <c r="X259" s="35"/>
      <c r="Y259" s="35"/>
      <c r="Z259" s="35"/>
      <c r="AA259" s="35"/>
      <c r="AB259" s="35"/>
      <c r="AC259" s="35"/>
      <c r="AD259" s="35"/>
      <c r="AE259" s="35"/>
      <c r="AT259" s="18" t="s">
        <v>141</v>
      </c>
      <c r="AU259" s="18" t="s">
        <v>83</v>
      </c>
    </row>
    <row r="260" spans="1:65" s="13" customFormat="1" ht="10.199999999999999">
      <c r="B260" s="207"/>
      <c r="C260" s="208"/>
      <c r="D260" s="200" t="s">
        <v>143</v>
      </c>
      <c r="E260" s="209" t="s">
        <v>1</v>
      </c>
      <c r="F260" s="210" t="s">
        <v>291</v>
      </c>
      <c r="G260" s="208"/>
      <c r="H260" s="209" t="s">
        <v>1</v>
      </c>
      <c r="I260" s="211"/>
      <c r="J260" s="208"/>
      <c r="K260" s="208"/>
      <c r="L260" s="212"/>
      <c r="M260" s="213"/>
      <c r="N260" s="214"/>
      <c r="O260" s="214"/>
      <c r="P260" s="214"/>
      <c r="Q260" s="214"/>
      <c r="R260" s="214"/>
      <c r="S260" s="214"/>
      <c r="T260" s="215"/>
      <c r="AT260" s="216" t="s">
        <v>143</v>
      </c>
      <c r="AU260" s="216" t="s">
        <v>83</v>
      </c>
      <c r="AV260" s="13" t="s">
        <v>81</v>
      </c>
      <c r="AW260" s="13" t="s">
        <v>30</v>
      </c>
      <c r="AX260" s="13" t="s">
        <v>73</v>
      </c>
      <c r="AY260" s="216" t="s">
        <v>131</v>
      </c>
    </row>
    <row r="261" spans="1:65" s="13" customFormat="1" ht="10.199999999999999">
      <c r="B261" s="207"/>
      <c r="C261" s="208"/>
      <c r="D261" s="200" t="s">
        <v>143</v>
      </c>
      <c r="E261" s="209" t="s">
        <v>1</v>
      </c>
      <c r="F261" s="210" t="s">
        <v>280</v>
      </c>
      <c r="G261" s="208"/>
      <c r="H261" s="209" t="s">
        <v>1</v>
      </c>
      <c r="I261" s="211"/>
      <c r="J261" s="208"/>
      <c r="K261" s="208"/>
      <c r="L261" s="212"/>
      <c r="M261" s="213"/>
      <c r="N261" s="214"/>
      <c r="O261" s="214"/>
      <c r="P261" s="214"/>
      <c r="Q261" s="214"/>
      <c r="R261" s="214"/>
      <c r="S261" s="214"/>
      <c r="T261" s="215"/>
      <c r="AT261" s="216" t="s">
        <v>143</v>
      </c>
      <c r="AU261" s="216" t="s">
        <v>83</v>
      </c>
      <c r="AV261" s="13" t="s">
        <v>81</v>
      </c>
      <c r="AW261" s="13" t="s">
        <v>30</v>
      </c>
      <c r="AX261" s="13" t="s">
        <v>73</v>
      </c>
      <c r="AY261" s="216" t="s">
        <v>131</v>
      </c>
    </row>
    <row r="262" spans="1:65" s="14" customFormat="1" ht="10.199999999999999">
      <c r="B262" s="217"/>
      <c r="C262" s="218"/>
      <c r="D262" s="200" t="s">
        <v>143</v>
      </c>
      <c r="E262" s="219" t="s">
        <v>1</v>
      </c>
      <c r="F262" s="220" t="s">
        <v>292</v>
      </c>
      <c r="G262" s="218"/>
      <c r="H262" s="221">
        <v>25.68</v>
      </c>
      <c r="I262" s="222"/>
      <c r="J262" s="218"/>
      <c r="K262" s="218"/>
      <c r="L262" s="223"/>
      <c r="M262" s="224"/>
      <c r="N262" s="225"/>
      <c r="O262" s="225"/>
      <c r="P262" s="225"/>
      <c r="Q262" s="225"/>
      <c r="R262" s="225"/>
      <c r="S262" s="225"/>
      <c r="T262" s="226"/>
      <c r="AT262" s="227" t="s">
        <v>143</v>
      </c>
      <c r="AU262" s="227" t="s">
        <v>83</v>
      </c>
      <c r="AV262" s="14" t="s">
        <v>83</v>
      </c>
      <c r="AW262" s="14" t="s">
        <v>30</v>
      </c>
      <c r="AX262" s="14" t="s">
        <v>73</v>
      </c>
      <c r="AY262" s="227" t="s">
        <v>131</v>
      </c>
    </row>
    <row r="263" spans="1:65" s="15" customFormat="1" ht="10.199999999999999">
      <c r="B263" s="228"/>
      <c r="C263" s="229"/>
      <c r="D263" s="200" t="s">
        <v>143</v>
      </c>
      <c r="E263" s="230" t="s">
        <v>1</v>
      </c>
      <c r="F263" s="231" t="s">
        <v>146</v>
      </c>
      <c r="G263" s="229"/>
      <c r="H263" s="232">
        <v>25.68</v>
      </c>
      <c r="I263" s="233"/>
      <c r="J263" s="229"/>
      <c r="K263" s="229"/>
      <c r="L263" s="234"/>
      <c r="M263" s="235"/>
      <c r="N263" s="236"/>
      <c r="O263" s="236"/>
      <c r="P263" s="236"/>
      <c r="Q263" s="236"/>
      <c r="R263" s="236"/>
      <c r="S263" s="236"/>
      <c r="T263" s="237"/>
      <c r="AT263" s="238" t="s">
        <v>143</v>
      </c>
      <c r="AU263" s="238" t="s">
        <v>83</v>
      </c>
      <c r="AV263" s="15" t="s">
        <v>139</v>
      </c>
      <c r="AW263" s="15" t="s">
        <v>30</v>
      </c>
      <c r="AX263" s="15" t="s">
        <v>81</v>
      </c>
      <c r="AY263" s="238" t="s">
        <v>131</v>
      </c>
    </row>
    <row r="264" spans="1:65" s="12" customFormat="1" ht="22.8" customHeight="1">
      <c r="B264" s="171"/>
      <c r="C264" s="172"/>
      <c r="D264" s="173" t="s">
        <v>72</v>
      </c>
      <c r="E264" s="185" t="s">
        <v>293</v>
      </c>
      <c r="F264" s="185" t="s">
        <v>294</v>
      </c>
      <c r="G264" s="172"/>
      <c r="H264" s="172"/>
      <c r="I264" s="175"/>
      <c r="J264" s="186">
        <f>BK264</f>
        <v>0</v>
      </c>
      <c r="K264" s="172"/>
      <c r="L264" s="177"/>
      <c r="M264" s="178"/>
      <c r="N264" s="179"/>
      <c r="O264" s="179"/>
      <c r="P264" s="180">
        <f>SUM(P265:P270)</f>
        <v>0</v>
      </c>
      <c r="Q264" s="179"/>
      <c r="R264" s="180">
        <f>SUM(R265:R270)</f>
        <v>0</v>
      </c>
      <c r="S264" s="179"/>
      <c r="T264" s="181">
        <f>SUM(T265:T270)</f>
        <v>0</v>
      </c>
      <c r="AR264" s="182" t="s">
        <v>83</v>
      </c>
      <c r="AT264" s="183" t="s">
        <v>72</v>
      </c>
      <c r="AU264" s="183" t="s">
        <v>81</v>
      </c>
      <c r="AY264" s="182" t="s">
        <v>131</v>
      </c>
      <c r="BK264" s="184">
        <f>SUM(BK265:BK270)</f>
        <v>0</v>
      </c>
    </row>
    <row r="265" spans="1:65" s="2" customFormat="1" ht="21.75" customHeight="1">
      <c r="A265" s="35"/>
      <c r="B265" s="36"/>
      <c r="C265" s="187" t="s">
        <v>218</v>
      </c>
      <c r="D265" s="187" t="s">
        <v>134</v>
      </c>
      <c r="E265" s="188" t="s">
        <v>295</v>
      </c>
      <c r="F265" s="189" t="s">
        <v>296</v>
      </c>
      <c r="G265" s="190" t="s">
        <v>155</v>
      </c>
      <c r="H265" s="191">
        <v>1.8</v>
      </c>
      <c r="I265" s="192"/>
      <c r="J265" s="193">
        <f>ROUND(I265*H265,2)</f>
        <v>0</v>
      </c>
      <c r="K265" s="189" t="s">
        <v>138</v>
      </c>
      <c r="L265" s="40"/>
      <c r="M265" s="194" t="s">
        <v>1</v>
      </c>
      <c r="N265" s="195" t="s">
        <v>38</v>
      </c>
      <c r="O265" s="72"/>
      <c r="P265" s="196">
        <f>O265*H265</f>
        <v>0</v>
      </c>
      <c r="Q265" s="196">
        <v>0</v>
      </c>
      <c r="R265" s="196">
        <f>Q265*H265</f>
        <v>0</v>
      </c>
      <c r="S265" s="196">
        <v>0</v>
      </c>
      <c r="T265" s="197">
        <f>S265*H265</f>
        <v>0</v>
      </c>
      <c r="U265" s="35"/>
      <c r="V265" s="35"/>
      <c r="W265" s="35"/>
      <c r="X265" s="35"/>
      <c r="Y265" s="35"/>
      <c r="Z265" s="35"/>
      <c r="AA265" s="35"/>
      <c r="AB265" s="35"/>
      <c r="AC265" s="35"/>
      <c r="AD265" s="35"/>
      <c r="AE265" s="35"/>
      <c r="AR265" s="198" t="s">
        <v>189</v>
      </c>
      <c r="AT265" s="198" t="s">
        <v>134</v>
      </c>
      <c r="AU265" s="198" t="s">
        <v>83</v>
      </c>
      <c r="AY265" s="18" t="s">
        <v>131</v>
      </c>
      <c r="BE265" s="199">
        <f>IF(N265="základní",J265,0)</f>
        <v>0</v>
      </c>
      <c r="BF265" s="199">
        <f>IF(N265="snížená",J265,0)</f>
        <v>0</v>
      </c>
      <c r="BG265" s="199">
        <f>IF(N265="zákl. přenesená",J265,0)</f>
        <v>0</v>
      </c>
      <c r="BH265" s="199">
        <f>IF(N265="sníž. přenesená",J265,0)</f>
        <v>0</v>
      </c>
      <c r="BI265" s="199">
        <f>IF(N265="nulová",J265,0)</f>
        <v>0</v>
      </c>
      <c r="BJ265" s="18" t="s">
        <v>81</v>
      </c>
      <c r="BK265" s="199">
        <f>ROUND(I265*H265,2)</f>
        <v>0</v>
      </c>
      <c r="BL265" s="18" t="s">
        <v>189</v>
      </c>
      <c r="BM265" s="198" t="s">
        <v>297</v>
      </c>
    </row>
    <row r="266" spans="1:65" s="2" customFormat="1" ht="10.199999999999999">
      <c r="A266" s="35"/>
      <c r="B266" s="36"/>
      <c r="C266" s="37"/>
      <c r="D266" s="200" t="s">
        <v>140</v>
      </c>
      <c r="E266" s="37"/>
      <c r="F266" s="201" t="s">
        <v>296</v>
      </c>
      <c r="G266" s="37"/>
      <c r="H266" s="37"/>
      <c r="I266" s="202"/>
      <c r="J266" s="37"/>
      <c r="K266" s="37"/>
      <c r="L266" s="40"/>
      <c r="M266" s="203"/>
      <c r="N266" s="204"/>
      <c r="O266" s="72"/>
      <c r="P266" s="72"/>
      <c r="Q266" s="72"/>
      <c r="R266" s="72"/>
      <c r="S266" s="72"/>
      <c r="T266" s="73"/>
      <c r="U266" s="35"/>
      <c r="V266" s="35"/>
      <c r="W266" s="35"/>
      <c r="X266" s="35"/>
      <c r="Y266" s="35"/>
      <c r="Z266" s="35"/>
      <c r="AA266" s="35"/>
      <c r="AB266" s="35"/>
      <c r="AC266" s="35"/>
      <c r="AD266" s="35"/>
      <c r="AE266" s="35"/>
      <c r="AT266" s="18" t="s">
        <v>140</v>
      </c>
      <c r="AU266" s="18" t="s">
        <v>83</v>
      </c>
    </row>
    <row r="267" spans="1:65" s="2" customFormat="1" ht="10.199999999999999">
      <c r="A267" s="35"/>
      <c r="B267" s="36"/>
      <c r="C267" s="37"/>
      <c r="D267" s="205" t="s">
        <v>141</v>
      </c>
      <c r="E267" s="37"/>
      <c r="F267" s="206" t="s">
        <v>298</v>
      </c>
      <c r="G267" s="37"/>
      <c r="H267" s="37"/>
      <c r="I267" s="202"/>
      <c r="J267" s="37"/>
      <c r="K267" s="37"/>
      <c r="L267" s="40"/>
      <c r="M267" s="203"/>
      <c r="N267" s="204"/>
      <c r="O267" s="72"/>
      <c r="P267" s="72"/>
      <c r="Q267" s="72"/>
      <c r="R267" s="72"/>
      <c r="S267" s="72"/>
      <c r="T267" s="73"/>
      <c r="U267" s="35"/>
      <c r="V267" s="35"/>
      <c r="W267" s="35"/>
      <c r="X267" s="35"/>
      <c r="Y267" s="35"/>
      <c r="Z267" s="35"/>
      <c r="AA267" s="35"/>
      <c r="AB267" s="35"/>
      <c r="AC267" s="35"/>
      <c r="AD267" s="35"/>
      <c r="AE267" s="35"/>
      <c r="AT267" s="18" t="s">
        <v>141</v>
      </c>
      <c r="AU267" s="18" t="s">
        <v>83</v>
      </c>
    </row>
    <row r="268" spans="1:65" s="13" customFormat="1" ht="10.199999999999999">
      <c r="B268" s="207"/>
      <c r="C268" s="208"/>
      <c r="D268" s="200" t="s">
        <v>143</v>
      </c>
      <c r="E268" s="209" t="s">
        <v>1</v>
      </c>
      <c r="F268" s="210" t="s">
        <v>299</v>
      </c>
      <c r="G268" s="208"/>
      <c r="H268" s="209" t="s">
        <v>1</v>
      </c>
      <c r="I268" s="211"/>
      <c r="J268" s="208"/>
      <c r="K268" s="208"/>
      <c r="L268" s="212"/>
      <c r="M268" s="213"/>
      <c r="N268" s="214"/>
      <c r="O268" s="214"/>
      <c r="P268" s="214"/>
      <c r="Q268" s="214"/>
      <c r="R268" s="214"/>
      <c r="S268" s="214"/>
      <c r="T268" s="215"/>
      <c r="AT268" s="216" t="s">
        <v>143</v>
      </c>
      <c r="AU268" s="216" t="s">
        <v>83</v>
      </c>
      <c r="AV268" s="13" t="s">
        <v>81</v>
      </c>
      <c r="AW268" s="13" t="s">
        <v>30</v>
      </c>
      <c r="AX268" s="13" t="s">
        <v>73</v>
      </c>
      <c r="AY268" s="216" t="s">
        <v>131</v>
      </c>
    </row>
    <row r="269" spans="1:65" s="14" customFormat="1" ht="10.199999999999999">
      <c r="B269" s="217"/>
      <c r="C269" s="218"/>
      <c r="D269" s="200" t="s">
        <v>143</v>
      </c>
      <c r="E269" s="219" t="s">
        <v>1</v>
      </c>
      <c r="F269" s="220" t="s">
        <v>300</v>
      </c>
      <c r="G269" s="218"/>
      <c r="H269" s="221">
        <v>1.8</v>
      </c>
      <c r="I269" s="222"/>
      <c r="J269" s="218"/>
      <c r="K269" s="218"/>
      <c r="L269" s="223"/>
      <c r="M269" s="224"/>
      <c r="N269" s="225"/>
      <c r="O269" s="225"/>
      <c r="P269" s="225"/>
      <c r="Q269" s="225"/>
      <c r="R269" s="225"/>
      <c r="S269" s="225"/>
      <c r="T269" s="226"/>
      <c r="AT269" s="227" t="s">
        <v>143</v>
      </c>
      <c r="AU269" s="227" t="s">
        <v>83</v>
      </c>
      <c r="AV269" s="14" t="s">
        <v>83</v>
      </c>
      <c r="AW269" s="14" t="s">
        <v>30</v>
      </c>
      <c r="AX269" s="14" t="s">
        <v>73</v>
      </c>
      <c r="AY269" s="227" t="s">
        <v>131</v>
      </c>
    </row>
    <row r="270" spans="1:65" s="15" customFormat="1" ht="10.199999999999999">
      <c r="B270" s="228"/>
      <c r="C270" s="229"/>
      <c r="D270" s="200" t="s">
        <v>143</v>
      </c>
      <c r="E270" s="230" t="s">
        <v>1</v>
      </c>
      <c r="F270" s="231" t="s">
        <v>146</v>
      </c>
      <c r="G270" s="229"/>
      <c r="H270" s="232">
        <v>1.8</v>
      </c>
      <c r="I270" s="233"/>
      <c r="J270" s="229"/>
      <c r="K270" s="229"/>
      <c r="L270" s="234"/>
      <c r="M270" s="240"/>
      <c r="N270" s="241"/>
      <c r="O270" s="241"/>
      <c r="P270" s="241"/>
      <c r="Q270" s="241"/>
      <c r="R270" s="241"/>
      <c r="S270" s="241"/>
      <c r="T270" s="242"/>
      <c r="AT270" s="238" t="s">
        <v>143</v>
      </c>
      <c r="AU270" s="238" t="s">
        <v>83</v>
      </c>
      <c r="AV270" s="15" t="s">
        <v>139</v>
      </c>
      <c r="AW270" s="15" t="s">
        <v>30</v>
      </c>
      <c r="AX270" s="15" t="s">
        <v>81</v>
      </c>
      <c r="AY270" s="238" t="s">
        <v>131</v>
      </c>
    </row>
    <row r="271" spans="1:65" s="2" customFormat="1" ht="6.9" customHeight="1">
      <c r="A271" s="35"/>
      <c r="B271" s="55"/>
      <c r="C271" s="56"/>
      <c r="D271" s="56"/>
      <c r="E271" s="56"/>
      <c r="F271" s="56"/>
      <c r="G271" s="56"/>
      <c r="H271" s="56"/>
      <c r="I271" s="56"/>
      <c r="J271" s="56"/>
      <c r="K271" s="56"/>
      <c r="L271" s="40"/>
      <c r="M271" s="35"/>
      <c r="O271" s="35"/>
      <c r="P271" s="35"/>
      <c r="Q271" s="35"/>
      <c r="R271" s="35"/>
      <c r="S271" s="35"/>
      <c r="T271" s="35"/>
      <c r="U271" s="35"/>
      <c r="V271" s="35"/>
      <c r="W271" s="35"/>
      <c r="X271" s="35"/>
      <c r="Y271" s="35"/>
      <c r="Z271" s="35"/>
      <c r="AA271" s="35"/>
      <c r="AB271" s="35"/>
      <c r="AC271" s="35"/>
      <c r="AD271" s="35"/>
      <c r="AE271" s="35"/>
    </row>
  </sheetData>
  <sheetProtection algorithmName="SHA-512" hashValue="Q+rmO5enl0LTarFjGtNjze8k1QPbmp19Co56fh0XEZkdx4lOJodJKKCY280JBiQKDDWmsK49L4uvqAF6Vujphg==" saltValue="F5gXWeR+LNnZQG3WvsBU8E0XoiTMbLVGB2n1PLQTh7oCnEAI8NCl0FF1sRHQmNTCpllSDCTw38desVMlbPk5Eg==" spinCount="100000" sheet="1" objects="1" scenarios="1" formatColumns="0" formatRows="0" autoFilter="0"/>
  <autoFilter ref="C124:K270" xr:uid="{00000000-0009-0000-0000-000001000000}"/>
  <mergeCells count="9">
    <mergeCell ref="E87:H87"/>
    <mergeCell ref="E115:H115"/>
    <mergeCell ref="E117:H117"/>
    <mergeCell ref="L2:V2"/>
    <mergeCell ref="E7:H7"/>
    <mergeCell ref="E9:H9"/>
    <mergeCell ref="E18:H18"/>
    <mergeCell ref="E27:H27"/>
    <mergeCell ref="E85:H85"/>
  </mergeCells>
  <hyperlinks>
    <hyperlink ref="F130" r:id="rId1" xr:uid="{00000000-0004-0000-0100-000000000000}"/>
    <hyperlink ref="F136" r:id="rId2" xr:uid="{00000000-0004-0000-0100-000001000000}"/>
    <hyperlink ref="F142" r:id="rId3" xr:uid="{00000000-0004-0000-0100-000002000000}"/>
    <hyperlink ref="F148" r:id="rId4" xr:uid="{00000000-0004-0000-0100-000003000000}"/>
    <hyperlink ref="F154" r:id="rId5" xr:uid="{00000000-0004-0000-0100-000004000000}"/>
    <hyperlink ref="F161" r:id="rId6" xr:uid="{00000000-0004-0000-0100-000005000000}"/>
    <hyperlink ref="F167" r:id="rId7" xr:uid="{00000000-0004-0000-0100-000006000000}"/>
    <hyperlink ref="F173" r:id="rId8" xr:uid="{00000000-0004-0000-0100-000007000000}"/>
    <hyperlink ref="F180" r:id="rId9" xr:uid="{00000000-0004-0000-0100-000008000000}"/>
    <hyperlink ref="F191" r:id="rId10" xr:uid="{00000000-0004-0000-0100-000009000000}"/>
    <hyperlink ref="F201" r:id="rId11" xr:uid="{00000000-0004-0000-0100-00000A000000}"/>
    <hyperlink ref="F204" r:id="rId12" xr:uid="{00000000-0004-0000-0100-00000B000000}"/>
    <hyperlink ref="F207" r:id="rId13" xr:uid="{00000000-0004-0000-0100-00000C000000}"/>
    <hyperlink ref="F212" r:id="rId14" xr:uid="{00000000-0004-0000-0100-00000D000000}"/>
    <hyperlink ref="F217" r:id="rId15" xr:uid="{00000000-0004-0000-0100-00000E000000}"/>
    <hyperlink ref="F220" r:id="rId16" xr:uid="{00000000-0004-0000-0100-00000F000000}"/>
    <hyperlink ref="F224" r:id="rId17" xr:uid="{00000000-0004-0000-0100-000010000000}"/>
    <hyperlink ref="F230" r:id="rId18" xr:uid="{00000000-0004-0000-0100-000011000000}"/>
    <hyperlink ref="F238" r:id="rId19" xr:uid="{00000000-0004-0000-0100-000012000000}"/>
    <hyperlink ref="F247" r:id="rId20" xr:uid="{00000000-0004-0000-0100-000013000000}"/>
    <hyperlink ref="F259" r:id="rId21" xr:uid="{00000000-0004-0000-0100-000014000000}"/>
    <hyperlink ref="F267" r:id="rId22" xr:uid="{00000000-0004-0000-0100-00001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787"/>
  <sheetViews>
    <sheetView showGridLines="0" workbookViewId="0"/>
  </sheetViews>
  <sheetFormatPr defaultRowHeight="14.4"/>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307"/>
      <c r="M2" s="307"/>
      <c r="N2" s="307"/>
      <c r="O2" s="307"/>
      <c r="P2" s="307"/>
      <c r="Q2" s="307"/>
      <c r="R2" s="307"/>
      <c r="S2" s="307"/>
      <c r="T2" s="307"/>
      <c r="U2" s="307"/>
      <c r="V2" s="307"/>
      <c r="AT2" s="18" t="s">
        <v>86</v>
      </c>
    </row>
    <row r="3" spans="1:46" s="1" customFormat="1" ht="6.9" customHeight="1">
      <c r="B3" s="109"/>
      <c r="C3" s="110"/>
      <c r="D3" s="110"/>
      <c r="E3" s="110"/>
      <c r="F3" s="110"/>
      <c r="G3" s="110"/>
      <c r="H3" s="110"/>
      <c r="I3" s="110"/>
      <c r="J3" s="110"/>
      <c r="K3" s="110"/>
      <c r="L3" s="21"/>
      <c r="AT3" s="18" t="s">
        <v>83</v>
      </c>
    </row>
    <row r="4" spans="1:46" s="1" customFormat="1" ht="24.9" customHeight="1">
      <c r="B4" s="21"/>
      <c r="D4" s="111" t="s">
        <v>99</v>
      </c>
      <c r="L4" s="21"/>
      <c r="M4" s="112" t="s">
        <v>10</v>
      </c>
      <c r="AT4" s="18" t="s">
        <v>4</v>
      </c>
    </row>
    <row r="5" spans="1:46" s="1" customFormat="1" ht="6.9" customHeight="1">
      <c r="B5" s="21"/>
      <c r="L5" s="21"/>
    </row>
    <row r="6" spans="1:46" s="1" customFormat="1" ht="12" customHeight="1">
      <c r="B6" s="21"/>
      <c r="D6" s="113" t="s">
        <v>16</v>
      </c>
      <c r="L6" s="21"/>
    </row>
    <row r="7" spans="1:46" s="1" customFormat="1" ht="16.5" customHeight="1">
      <c r="B7" s="21"/>
      <c r="E7" s="308" t="str">
        <f>'Rekapitulace stavby'!K6</f>
        <v>Stavební úpravy pro obměnu skiagrafického systému 2023</v>
      </c>
      <c r="F7" s="309"/>
      <c r="G7" s="309"/>
      <c r="H7" s="309"/>
      <c r="L7" s="21"/>
    </row>
    <row r="8" spans="1:46" s="2" customFormat="1" ht="12" customHeight="1">
      <c r="A8" s="35"/>
      <c r="B8" s="40"/>
      <c r="C8" s="35"/>
      <c r="D8" s="113" t="s">
        <v>100</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10" t="s">
        <v>301</v>
      </c>
      <c r="F9" s="311"/>
      <c r="G9" s="311"/>
      <c r="H9" s="311"/>
      <c r="I9" s="35"/>
      <c r="J9" s="35"/>
      <c r="K9" s="35"/>
      <c r="L9" s="52"/>
      <c r="S9" s="35"/>
      <c r="T9" s="35"/>
      <c r="U9" s="35"/>
      <c r="V9" s="35"/>
      <c r="W9" s="35"/>
      <c r="X9" s="35"/>
      <c r="Y9" s="35"/>
      <c r="Z9" s="35"/>
      <c r="AA9" s="35"/>
      <c r="AB9" s="35"/>
      <c r="AC9" s="35"/>
      <c r="AD9" s="35"/>
      <c r="AE9" s="35"/>
    </row>
    <row r="10" spans="1:46" s="2" customFormat="1" ht="10.199999999999999">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18</v>
      </c>
      <c r="E11" s="35"/>
      <c r="F11" s="114" t="s">
        <v>1</v>
      </c>
      <c r="G11" s="35"/>
      <c r="H11" s="35"/>
      <c r="I11" s="113" t="s">
        <v>19</v>
      </c>
      <c r="J11" s="114"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20</v>
      </c>
      <c r="E12" s="35"/>
      <c r="F12" s="114" t="s">
        <v>21</v>
      </c>
      <c r="G12" s="35"/>
      <c r="H12" s="35"/>
      <c r="I12" s="113" t="s">
        <v>22</v>
      </c>
      <c r="J12" s="115" t="str">
        <f>'Rekapitulace stavby'!AN8</f>
        <v>9. 1. 2023</v>
      </c>
      <c r="K12" s="35"/>
      <c r="L12" s="52"/>
      <c r="S12" s="35"/>
      <c r="T12" s="35"/>
      <c r="U12" s="35"/>
      <c r="V12" s="35"/>
      <c r="W12" s="35"/>
      <c r="X12" s="35"/>
      <c r="Y12" s="35"/>
      <c r="Z12" s="35"/>
      <c r="AA12" s="35"/>
      <c r="AB12" s="35"/>
      <c r="AC12" s="35"/>
      <c r="AD12" s="35"/>
      <c r="AE12" s="35"/>
    </row>
    <row r="13" spans="1:46" s="2" customFormat="1" ht="10.8"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24</v>
      </c>
      <c r="E14" s="35"/>
      <c r="F14" s="35"/>
      <c r="G14" s="35"/>
      <c r="H14" s="35"/>
      <c r="I14" s="113" t="s">
        <v>25</v>
      </c>
      <c r="J14" s="114" t="str">
        <f>IF('Rekapitulace stavby'!AN10="","",'Rekapitulace stavby'!AN10)</f>
        <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tr">
        <f>IF('Rekapitulace stavby'!E11="","",'Rekapitulace stavby'!E11)</f>
        <v xml:space="preserve"> </v>
      </c>
      <c r="F15" s="35"/>
      <c r="G15" s="35"/>
      <c r="H15" s="35"/>
      <c r="I15" s="113" t="s">
        <v>26</v>
      </c>
      <c r="J15" s="114" t="str">
        <f>IF('Rekapitulace stavby'!AN11="","",'Rekapitulace stavby'!AN11)</f>
        <v/>
      </c>
      <c r="K15" s="35"/>
      <c r="L15" s="52"/>
      <c r="S15" s="35"/>
      <c r="T15" s="35"/>
      <c r="U15" s="35"/>
      <c r="V15" s="35"/>
      <c r="W15" s="35"/>
      <c r="X15" s="35"/>
      <c r="Y15" s="35"/>
      <c r="Z15" s="35"/>
      <c r="AA15" s="35"/>
      <c r="AB15" s="35"/>
      <c r="AC15" s="35"/>
      <c r="AD15" s="35"/>
      <c r="AE15" s="35"/>
    </row>
    <row r="16" spans="1:46" s="2" customFormat="1" ht="6.9"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27</v>
      </c>
      <c r="E17" s="35"/>
      <c r="F17" s="35"/>
      <c r="G17" s="35"/>
      <c r="H17" s="35"/>
      <c r="I17" s="113"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12" t="str">
        <f>'Rekapitulace stavby'!E14</f>
        <v>Vyplň údaj</v>
      </c>
      <c r="F18" s="313"/>
      <c r="G18" s="313"/>
      <c r="H18" s="313"/>
      <c r="I18" s="113" t="s">
        <v>26</v>
      </c>
      <c r="J18" s="31" t="str">
        <f>'Rekapitulace stavby'!AN14</f>
        <v>Vyplň údaj</v>
      </c>
      <c r="K18" s="35"/>
      <c r="L18" s="52"/>
      <c r="S18" s="35"/>
      <c r="T18" s="35"/>
      <c r="U18" s="35"/>
      <c r="V18" s="35"/>
      <c r="W18" s="35"/>
      <c r="X18" s="35"/>
      <c r="Y18" s="35"/>
      <c r="Z18" s="35"/>
      <c r="AA18" s="35"/>
      <c r="AB18" s="35"/>
      <c r="AC18" s="35"/>
      <c r="AD18" s="35"/>
      <c r="AE18" s="35"/>
    </row>
    <row r="19" spans="1:31" s="2" customFormat="1" ht="6.9"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29</v>
      </c>
      <c r="E20" s="35"/>
      <c r="F20" s="35"/>
      <c r="G20" s="35"/>
      <c r="H20" s="35"/>
      <c r="I20" s="113" t="s">
        <v>25</v>
      </c>
      <c r="J20" s="114" t="str">
        <f>IF('Rekapitulace stavby'!AN16="","",'Rekapitulace stavby'!AN16)</f>
        <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tr">
        <f>IF('Rekapitulace stavby'!E17="","",'Rekapitulace stavby'!E17)</f>
        <v xml:space="preserve"> </v>
      </c>
      <c r="F21" s="35"/>
      <c r="G21" s="35"/>
      <c r="H21" s="35"/>
      <c r="I21" s="113" t="s">
        <v>26</v>
      </c>
      <c r="J21" s="114" t="str">
        <f>IF('Rekapitulace stavby'!AN17="","",'Rekapitulace stavby'!AN17)</f>
        <v/>
      </c>
      <c r="K21" s="35"/>
      <c r="L21" s="52"/>
      <c r="S21" s="35"/>
      <c r="T21" s="35"/>
      <c r="U21" s="35"/>
      <c r="V21" s="35"/>
      <c r="W21" s="35"/>
      <c r="X21" s="35"/>
      <c r="Y21" s="35"/>
      <c r="Z21" s="35"/>
      <c r="AA21" s="35"/>
      <c r="AB21" s="35"/>
      <c r="AC21" s="35"/>
      <c r="AD21" s="35"/>
      <c r="AE21" s="35"/>
    </row>
    <row r="22" spans="1:31" s="2" customFormat="1" ht="6.9"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31</v>
      </c>
      <c r="E23" s="35"/>
      <c r="F23" s="35"/>
      <c r="G23" s="35"/>
      <c r="H23" s="35"/>
      <c r="I23" s="113" t="s">
        <v>25</v>
      </c>
      <c r="J23" s="114" t="str">
        <f>IF('Rekapitulace stavby'!AN19="","",'Rekapitulace stavby'!AN19)</f>
        <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tr">
        <f>IF('Rekapitulace stavby'!E20="","",'Rekapitulace stavby'!E20)</f>
        <v xml:space="preserve"> </v>
      </c>
      <c r="F24" s="35"/>
      <c r="G24" s="35"/>
      <c r="H24" s="35"/>
      <c r="I24" s="113" t="s">
        <v>26</v>
      </c>
      <c r="J24" s="114" t="str">
        <f>IF('Rekapitulace stavby'!AN20="","",'Rekapitulace stavby'!AN20)</f>
        <v/>
      </c>
      <c r="K24" s="35"/>
      <c r="L24" s="52"/>
      <c r="S24" s="35"/>
      <c r="T24" s="35"/>
      <c r="U24" s="35"/>
      <c r="V24" s="35"/>
      <c r="W24" s="35"/>
      <c r="X24" s="35"/>
      <c r="Y24" s="35"/>
      <c r="Z24" s="35"/>
      <c r="AA24" s="35"/>
      <c r="AB24" s="35"/>
      <c r="AC24" s="35"/>
      <c r="AD24" s="35"/>
      <c r="AE24" s="35"/>
    </row>
    <row r="25" spans="1:31" s="2" customFormat="1" ht="6.9"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32</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14" t="s">
        <v>1</v>
      </c>
      <c r="F27" s="314"/>
      <c r="G27" s="314"/>
      <c r="H27" s="314"/>
      <c r="I27" s="116"/>
      <c r="J27" s="116"/>
      <c r="K27" s="116"/>
      <c r="L27" s="118"/>
      <c r="S27" s="116"/>
      <c r="T27" s="116"/>
      <c r="U27" s="116"/>
      <c r="V27" s="116"/>
      <c r="W27" s="116"/>
      <c r="X27" s="116"/>
      <c r="Y27" s="116"/>
      <c r="Z27" s="116"/>
      <c r="AA27" s="116"/>
      <c r="AB27" s="116"/>
      <c r="AC27" s="116"/>
      <c r="AD27" s="116"/>
      <c r="AE27" s="116"/>
    </row>
    <row r="28" spans="1:31" s="2" customFormat="1" ht="6.9"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33</v>
      </c>
      <c r="E30" s="35"/>
      <c r="F30" s="35"/>
      <c r="G30" s="35"/>
      <c r="H30" s="35"/>
      <c r="I30" s="35"/>
      <c r="J30" s="121">
        <f>ROUND(J136, 2)</f>
        <v>0</v>
      </c>
      <c r="K30" s="35"/>
      <c r="L30" s="52"/>
      <c r="S30" s="35"/>
      <c r="T30" s="35"/>
      <c r="U30" s="35"/>
      <c r="V30" s="35"/>
      <c r="W30" s="35"/>
      <c r="X30" s="35"/>
      <c r="Y30" s="35"/>
      <c r="Z30" s="35"/>
      <c r="AA30" s="35"/>
      <c r="AB30" s="35"/>
      <c r="AC30" s="35"/>
      <c r="AD30" s="35"/>
      <c r="AE30" s="35"/>
    </row>
    <row r="31" spans="1:31" s="2" customFormat="1" ht="6.9"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 customHeight="1">
      <c r="A32" s="35"/>
      <c r="B32" s="40"/>
      <c r="C32" s="35"/>
      <c r="D32" s="35"/>
      <c r="E32" s="35"/>
      <c r="F32" s="122" t="s">
        <v>35</v>
      </c>
      <c r="G32" s="35"/>
      <c r="H32" s="35"/>
      <c r="I32" s="122" t="s">
        <v>34</v>
      </c>
      <c r="J32" s="122" t="s">
        <v>36</v>
      </c>
      <c r="K32" s="35"/>
      <c r="L32" s="52"/>
      <c r="S32" s="35"/>
      <c r="T32" s="35"/>
      <c r="U32" s="35"/>
      <c r="V32" s="35"/>
      <c r="W32" s="35"/>
      <c r="X32" s="35"/>
      <c r="Y32" s="35"/>
      <c r="Z32" s="35"/>
      <c r="AA32" s="35"/>
      <c r="AB32" s="35"/>
      <c r="AC32" s="35"/>
      <c r="AD32" s="35"/>
      <c r="AE32" s="35"/>
    </row>
    <row r="33" spans="1:31" s="2" customFormat="1" ht="14.4" customHeight="1">
      <c r="A33" s="35"/>
      <c r="B33" s="40"/>
      <c r="C33" s="35"/>
      <c r="D33" s="123" t="s">
        <v>37</v>
      </c>
      <c r="E33" s="113" t="s">
        <v>38</v>
      </c>
      <c r="F33" s="124">
        <f>ROUND((SUM(BE136:BE786)),  2)</f>
        <v>0</v>
      </c>
      <c r="G33" s="35"/>
      <c r="H33" s="35"/>
      <c r="I33" s="125">
        <v>0.21</v>
      </c>
      <c r="J33" s="124">
        <f>ROUND(((SUM(BE136:BE786))*I33),  2)</f>
        <v>0</v>
      </c>
      <c r="K33" s="35"/>
      <c r="L33" s="52"/>
      <c r="S33" s="35"/>
      <c r="T33" s="35"/>
      <c r="U33" s="35"/>
      <c r="V33" s="35"/>
      <c r="W33" s="35"/>
      <c r="X33" s="35"/>
      <c r="Y33" s="35"/>
      <c r="Z33" s="35"/>
      <c r="AA33" s="35"/>
      <c r="AB33" s="35"/>
      <c r="AC33" s="35"/>
      <c r="AD33" s="35"/>
      <c r="AE33" s="35"/>
    </row>
    <row r="34" spans="1:31" s="2" customFormat="1" ht="14.4" customHeight="1">
      <c r="A34" s="35"/>
      <c r="B34" s="40"/>
      <c r="C34" s="35"/>
      <c r="D34" s="35"/>
      <c r="E34" s="113" t="s">
        <v>39</v>
      </c>
      <c r="F34" s="124">
        <f>ROUND((SUM(BF136:BF786)),  2)</f>
        <v>0</v>
      </c>
      <c r="G34" s="35"/>
      <c r="H34" s="35"/>
      <c r="I34" s="125">
        <v>0.15</v>
      </c>
      <c r="J34" s="124">
        <f>ROUND(((SUM(BF136:BF786))*I34),  2)</f>
        <v>0</v>
      </c>
      <c r="K34" s="35"/>
      <c r="L34" s="52"/>
      <c r="S34" s="35"/>
      <c r="T34" s="35"/>
      <c r="U34" s="35"/>
      <c r="V34" s="35"/>
      <c r="W34" s="35"/>
      <c r="X34" s="35"/>
      <c r="Y34" s="35"/>
      <c r="Z34" s="35"/>
      <c r="AA34" s="35"/>
      <c r="AB34" s="35"/>
      <c r="AC34" s="35"/>
      <c r="AD34" s="35"/>
      <c r="AE34" s="35"/>
    </row>
    <row r="35" spans="1:31" s="2" customFormat="1" ht="14.4" hidden="1" customHeight="1">
      <c r="A35" s="35"/>
      <c r="B35" s="40"/>
      <c r="C35" s="35"/>
      <c r="D35" s="35"/>
      <c r="E35" s="113" t="s">
        <v>40</v>
      </c>
      <c r="F35" s="124">
        <f>ROUND((SUM(BG136:BG786)),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 hidden="1" customHeight="1">
      <c r="A36" s="35"/>
      <c r="B36" s="40"/>
      <c r="C36" s="35"/>
      <c r="D36" s="35"/>
      <c r="E36" s="113" t="s">
        <v>41</v>
      </c>
      <c r="F36" s="124">
        <f>ROUND((SUM(BH136:BH786)),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 hidden="1" customHeight="1">
      <c r="A37" s="35"/>
      <c r="B37" s="40"/>
      <c r="C37" s="35"/>
      <c r="D37" s="35"/>
      <c r="E37" s="113" t="s">
        <v>42</v>
      </c>
      <c r="F37" s="124">
        <f>ROUND((SUM(BI136:BI786)),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43</v>
      </c>
      <c r="E39" s="128"/>
      <c r="F39" s="128"/>
      <c r="G39" s="129" t="s">
        <v>44</v>
      </c>
      <c r="H39" s="130" t="s">
        <v>45</v>
      </c>
      <c r="I39" s="128"/>
      <c r="J39" s="131">
        <f>SUM(J30:J37)</f>
        <v>0</v>
      </c>
      <c r="K39" s="132"/>
      <c r="L39" s="52"/>
      <c r="S39" s="35"/>
      <c r="T39" s="35"/>
      <c r="U39" s="35"/>
      <c r="V39" s="35"/>
      <c r="W39" s="35"/>
      <c r="X39" s="35"/>
      <c r="Y39" s="35"/>
      <c r="Z39" s="35"/>
      <c r="AA39" s="35"/>
      <c r="AB39" s="35"/>
      <c r="AC39" s="35"/>
      <c r="AD39" s="35"/>
      <c r="AE39" s="35"/>
    </row>
    <row r="40" spans="1:31" s="2" customFormat="1" ht="14.4"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 customHeight="1">
      <c r="B41" s="21"/>
      <c r="L41" s="21"/>
    </row>
    <row r="42" spans="1:31" s="1" customFormat="1" ht="14.4" customHeight="1">
      <c r="B42" s="21"/>
      <c r="L42" s="21"/>
    </row>
    <row r="43" spans="1:31" s="1" customFormat="1" ht="14.4" customHeight="1">
      <c r="B43" s="21"/>
      <c r="L43" s="21"/>
    </row>
    <row r="44" spans="1:31" s="1" customFormat="1" ht="14.4" customHeight="1">
      <c r="B44" s="21"/>
      <c r="L44" s="21"/>
    </row>
    <row r="45" spans="1:31" s="1" customFormat="1" ht="14.4" customHeight="1">
      <c r="B45" s="21"/>
      <c r="L45" s="21"/>
    </row>
    <row r="46" spans="1:31" s="1" customFormat="1" ht="14.4" customHeight="1">
      <c r="B46" s="21"/>
      <c r="L46" s="21"/>
    </row>
    <row r="47" spans="1:31" s="1" customFormat="1" ht="14.4" customHeight="1">
      <c r="B47" s="21"/>
      <c r="L47" s="21"/>
    </row>
    <row r="48" spans="1:31" s="1" customFormat="1" ht="14.4" customHeight="1">
      <c r="B48" s="21"/>
      <c r="L48" s="21"/>
    </row>
    <row r="49" spans="1:31" s="1" customFormat="1" ht="14.4" customHeight="1">
      <c r="B49" s="21"/>
      <c r="L49" s="21"/>
    </row>
    <row r="50" spans="1:31" s="2" customFormat="1" ht="14.4" customHeight="1">
      <c r="B50" s="52"/>
      <c r="D50" s="133" t="s">
        <v>46</v>
      </c>
      <c r="E50" s="134"/>
      <c r="F50" s="134"/>
      <c r="G50" s="133" t="s">
        <v>47</v>
      </c>
      <c r="H50" s="134"/>
      <c r="I50" s="134"/>
      <c r="J50" s="134"/>
      <c r="K50" s="134"/>
      <c r="L50" s="52"/>
    </row>
    <row r="51" spans="1:31" ht="10.199999999999999">
      <c r="B51" s="21"/>
      <c r="L51" s="21"/>
    </row>
    <row r="52" spans="1:31" ht="10.199999999999999">
      <c r="B52" s="21"/>
      <c r="L52" s="21"/>
    </row>
    <row r="53" spans="1:31" ht="10.199999999999999">
      <c r="B53" s="21"/>
      <c r="L53" s="21"/>
    </row>
    <row r="54" spans="1:31" ht="10.199999999999999">
      <c r="B54" s="21"/>
      <c r="L54" s="21"/>
    </row>
    <row r="55" spans="1:31" ht="10.199999999999999">
      <c r="B55" s="21"/>
      <c r="L55" s="21"/>
    </row>
    <row r="56" spans="1:31" ht="10.199999999999999">
      <c r="B56" s="21"/>
      <c r="L56" s="21"/>
    </row>
    <row r="57" spans="1:31" ht="10.199999999999999">
      <c r="B57" s="21"/>
      <c r="L57" s="21"/>
    </row>
    <row r="58" spans="1:31" ht="10.199999999999999">
      <c r="B58" s="21"/>
      <c r="L58" s="21"/>
    </row>
    <row r="59" spans="1:31" ht="10.199999999999999">
      <c r="B59" s="21"/>
      <c r="L59" s="21"/>
    </row>
    <row r="60" spans="1:31" ht="10.199999999999999">
      <c r="B60" s="21"/>
      <c r="L60" s="21"/>
    </row>
    <row r="61" spans="1:31" s="2" customFormat="1" ht="13.2">
      <c r="A61" s="35"/>
      <c r="B61" s="40"/>
      <c r="C61" s="35"/>
      <c r="D61" s="135" t="s">
        <v>48</v>
      </c>
      <c r="E61" s="136"/>
      <c r="F61" s="137" t="s">
        <v>49</v>
      </c>
      <c r="G61" s="135" t="s">
        <v>48</v>
      </c>
      <c r="H61" s="136"/>
      <c r="I61" s="136"/>
      <c r="J61" s="138" t="s">
        <v>49</v>
      </c>
      <c r="K61" s="136"/>
      <c r="L61" s="52"/>
      <c r="S61" s="35"/>
      <c r="T61" s="35"/>
      <c r="U61" s="35"/>
      <c r="V61" s="35"/>
      <c r="W61" s="35"/>
      <c r="X61" s="35"/>
      <c r="Y61" s="35"/>
      <c r="Z61" s="35"/>
      <c r="AA61" s="35"/>
      <c r="AB61" s="35"/>
      <c r="AC61" s="35"/>
      <c r="AD61" s="35"/>
      <c r="AE61" s="35"/>
    </row>
    <row r="62" spans="1:31" ht="10.199999999999999">
      <c r="B62" s="21"/>
      <c r="L62" s="21"/>
    </row>
    <row r="63" spans="1:31" ht="10.199999999999999">
      <c r="B63" s="21"/>
      <c r="L63" s="21"/>
    </row>
    <row r="64" spans="1:31" ht="10.199999999999999">
      <c r="B64" s="21"/>
      <c r="L64" s="21"/>
    </row>
    <row r="65" spans="1:31" s="2" customFormat="1" ht="13.2">
      <c r="A65" s="35"/>
      <c r="B65" s="40"/>
      <c r="C65" s="35"/>
      <c r="D65" s="133" t="s">
        <v>50</v>
      </c>
      <c r="E65" s="139"/>
      <c r="F65" s="139"/>
      <c r="G65" s="133" t="s">
        <v>51</v>
      </c>
      <c r="H65" s="139"/>
      <c r="I65" s="139"/>
      <c r="J65" s="139"/>
      <c r="K65" s="139"/>
      <c r="L65" s="52"/>
      <c r="S65" s="35"/>
      <c r="T65" s="35"/>
      <c r="U65" s="35"/>
      <c r="V65" s="35"/>
      <c r="W65" s="35"/>
      <c r="X65" s="35"/>
      <c r="Y65" s="35"/>
      <c r="Z65" s="35"/>
      <c r="AA65" s="35"/>
      <c r="AB65" s="35"/>
      <c r="AC65" s="35"/>
      <c r="AD65" s="35"/>
      <c r="AE65" s="35"/>
    </row>
    <row r="66" spans="1:31" ht="10.199999999999999">
      <c r="B66" s="21"/>
      <c r="L66" s="21"/>
    </row>
    <row r="67" spans="1:31" ht="10.199999999999999">
      <c r="B67" s="21"/>
      <c r="L67" s="21"/>
    </row>
    <row r="68" spans="1:31" ht="10.199999999999999">
      <c r="B68" s="21"/>
      <c r="L68" s="21"/>
    </row>
    <row r="69" spans="1:31" ht="10.199999999999999">
      <c r="B69" s="21"/>
      <c r="L69" s="21"/>
    </row>
    <row r="70" spans="1:31" ht="10.199999999999999">
      <c r="B70" s="21"/>
      <c r="L70" s="21"/>
    </row>
    <row r="71" spans="1:31" ht="10.199999999999999">
      <c r="B71" s="21"/>
      <c r="L71" s="21"/>
    </row>
    <row r="72" spans="1:31" ht="10.199999999999999">
      <c r="B72" s="21"/>
      <c r="L72" s="21"/>
    </row>
    <row r="73" spans="1:31" ht="10.199999999999999">
      <c r="B73" s="21"/>
      <c r="L73" s="21"/>
    </row>
    <row r="74" spans="1:31" ht="10.199999999999999">
      <c r="B74" s="21"/>
      <c r="L74" s="21"/>
    </row>
    <row r="75" spans="1:31" ht="10.199999999999999">
      <c r="B75" s="21"/>
      <c r="L75" s="21"/>
    </row>
    <row r="76" spans="1:31" s="2" customFormat="1" ht="13.2">
      <c r="A76" s="35"/>
      <c r="B76" s="40"/>
      <c r="C76" s="35"/>
      <c r="D76" s="135" t="s">
        <v>48</v>
      </c>
      <c r="E76" s="136"/>
      <c r="F76" s="137" t="s">
        <v>49</v>
      </c>
      <c r="G76" s="135" t="s">
        <v>48</v>
      </c>
      <c r="H76" s="136"/>
      <c r="I76" s="136"/>
      <c r="J76" s="138" t="s">
        <v>49</v>
      </c>
      <c r="K76" s="136"/>
      <c r="L76" s="52"/>
      <c r="S76" s="35"/>
      <c r="T76" s="35"/>
      <c r="U76" s="35"/>
      <c r="V76" s="35"/>
      <c r="W76" s="35"/>
      <c r="X76" s="35"/>
      <c r="Y76" s="35"/>
      <c r="Z76" s="35"/>
      <c r="AA76" s="35"/>
      <c r="AB76" s="35"/>
      <c r="AC76" s="35"/>
      <c r="AD76" s="35"/>
      <c r="AE76" s="35"/>
    </row>
    <row r="77" spans="1:31" s="2" customFormat="1" ht="14.4"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 customHeight="1">
      <c r="A82" s="35"/>
      <c r="B82" s="36"/>
      <c r="C82" s="24" t="s">
        <v>102</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15" t="str">
        <f>E7</f>
        <v>Stavební úpravy pro obměnu skiagrafického systému 2023</v>
      </c>
      <c r="F85" s="316"/>
      <c r="G85" s="316"/>
      <c r="H85" s="316"/>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100</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8" t="str">
        <f>E9</f>
        <v>2021-030-b - Stavební a k...</v>
      </c>
      <c r="F87" s="317"/>
      <c r="G87" s="317"/>
      <c r="H87" s="317"/>
      <c r="I87" s="37"/>
      <c r="J87" s="37"/>
      <c r="K87" s="37"/>
      <c r="L87" s="52"/>
      <c r="S87" s="35"/>
      <c r="T87" s="35"/>
      <c r="U87" s="35"/>
      <c r="V87" s="35"/>
      <c r="W87" s="35"/>
      <c r="X87" s="35"/>
      <c r="Y87" s="35"/>
      <c r="Z87" s="35"/>
      <c r="AA87" s="35"/>
      <c r="AB87" s="35"/>
      <c r="AC87" s="35"/>
      <c r="AD87" s="35"/>
      <c r="AE87" s="35"/>
    </row>
    <row r="88" spans="1:47" s="2" customFormat="1" ht="6.9"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 xml:space="preserve"> </v>
      </c>
      <c r="G89" s="37"/>
      <c r="H89" s="37"/>
      <c r="I89" s="30" t="s">
        <v>22</v>
      </c>
      <c r="J89" s="67" t="str">
        <f>IF(J12="","",J12)</f>
        <v>9. 1. 2023</v>
      </c>
      <c r="K89" s="37"/>
      <c r="L89" s="52"/>
      <c r="S89" s="35"/>
      <c r="T89" s="35"/>
      <c r="U89" s="35"/>
      <c r="V89" s="35"/>
      <c r="W89" s="35"/>
      <c r="X89" s="35"/>
      <c r="Y89" s="35"/>
      <c r="Z89" s="35"/>
      <c r="AA89" s="35"/>
      <c r="AB89" s="35"/>
      <c r="AC89" s="35"/>
      <c r="AD89" s="35"/>
      <c r="AE89" s="35"/>
    </row>
    <row r="90" spans="1:47" s="2" customFormat="1" ht="6.9"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15" customHeight="1">
      <c r="A91" s="35"/>
      <c r="B91" s="36"/>
      <c r="C91" s="30" t="s">
        <v>24</v>
      </c>
      <c r="D91" s="37"/>
      <c r="E91" s="37"/>
      <c r="F91" s="28" t="str">
        <f>E15</f>
        <v xml:space="preserve"> </v>
      </c>
      <c r="G91" s="37"/>
      <c r="H91" s="37"/>
      <c r="I91" s="30" t="s">
        <v>29</v>
      </c>
      <c r="J91" s="33" t="str">
        <f>E21</f>
        <v xml:space="preserve"> </v>
      </c>
      <c r="K91" s="37"/>
      <c r="L91" s="52"/>
      <c r="S91" s="35"/>
      <c r="T91" s="35"/>
      <c r="U91" s="35"/>
      <c r="V91" s="35"/>
      <c r="W91" s="35"/>
      <c r="X91" s="35"/>
      <c r="Y91" s="35"/>
      <c r="Z91" s="35"/>
      <c r="AA91" s="35"/>
      <c r="AB91" s="35"/>
      <c r="AC91" s="35"/>
      <c r="AD91" s="35"/>
      <c r="AE91" s="35"/>
    </row>
    <row r="92" spans="1:47" s="2" customFormat="1" ht="15.15" customHeight="1">
      <c r="A92" s="35"/>
      <c r="B92" s="36"/>
      <c r="C92" s="30" t="s">
        <v>27</v>
      </c>
      <c r="D92" s="37"/>
      <c r="E92" s="37"/>
      <c r="F92" s="28" t="str">
        <f>IF(E18="","",E18)</f>
        <v>Vyplň údaj</v>
      </c>
      <c r="G92" s="37"/>
      <c r="H92" s="37"/>
      <c r="I92" s="30" t="s">
        <v>31</v>
      </c>
      <c r="J92" s="33" t="str">
        <f>E24</f>
        <v xml:space="preserve"> </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103</v>
      </c>
      <c r="D94" s="145"/>
      <c r="E94" s="145"/>
      <c r="F94" s="145"/>
      <c r="G94" s="145"/>
      <c r="H94" s="145"/>
      <c r="I94" s="145"/>
      <c r="J94" s="146" t="s">
        <v>104</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8" customHeight="1">
      <c r="A96" s="35"/>
      <c r="B96" s="36"/>
      <c r="C96" s="147" t="s">
        <v>105</v>
      </c>
      <c r="D96" s="37"/>
      <c r="E96" s="37"/>
      <c r="F96" s="37"/>
      <c r="G96" s="37"/>
      <c r="H96" s="37"/>
      <c r="I96" s="37"/>
      <c r="J96" s="85">
        <f>J136</f>
        <v>0</v>
      </c>
      <c r="K96" s="37"/>
      <c r="L96" s="52"/>
      <c r="S96" s="35"/>
      <c r="T96" s="35"/>
      <c r="U96" s="35"/>
      <c r="V96" s="35"/>
      <c r="W96" s="35"/>
      <c r="X96" s="35"/>
      <c r="Y96" s="35"/>
      <c r="Z96" s="35"/>
      <c r="AA96" s="35"/>
      <c r="AB96" s="35"/>
      <c r="AC96" s="35"/>
      <c r="AD96" s="35"/>
      <c r="AE96" s="35"/>
      <c r="AU96" s="18" t="s">
        <v>106</v>
      </c>
    </row>
    <row r="97" spans="2:12" s="9" customFormat="1" ht="24.9" customHeight="1">
      <c r="B97" s="148"/>
      <c r="C97" s="149"/>
      <c r="D97" s="150" t="s">
        <v>107</v>
      </c>
      <c r="E97" s="151"/>
      <c r="F97" s="151"/>
      <c r="G97" s="151"/>
      <c r="H97" s="151"/>
      <c r="I97" s="151"/>
      <c r="J97" s="152">
        <f>J137</f>
        <v>0</v>
      </c>
      <c r="K97" s="149"/>
      <c r="L97" s="153"/>
    </row>
    <row r="98" spans="2:12" s="10" customFormat="1" ht="19.95" customHeight="1">
      <c r="B98" s="154"/>
      <c r="C98" s="155"/>
      <c r="D98" s="156" t="s">
        <v>302</v>
      </c>
      <c r="E98" s="157"/>
      <c r="F98" s="157"/>
      <c r="G98" s="157"/>
      <c r="H98" s="157"/>
      <c r="I98" s="157"/>
      <c r="J98" s="158">
        <f>J138</f>
        <v>0</v>
      </c>
      <c r="K98" s="155"/>
      <c r="L98" s="159"/>
    </row>
    <row r="99" spans="2:12" s="10" customFormat="1" ht="19.95" customHeight="1">
      <c r="B99" s="154"/>
      <c r="C99" s="155"/>
      <c r="D99" s="156" t="s">
        <v>303</v>
      </c>
      <c r="E99" s="157"/>
      <c r="F99" s="157"/>
      <c r="G99" s="157"/>
      <c r="H99" s="157"/>
      <c r="I99" s="157"/>
      <c r="J99" s="158">
        <f>J142</f>
        <v>0</v>
      </c>
      <c r="K99" s="155"/>
      <c r="L99" s="159"/>
    </row>
    <row r="100" spans="2:12" s="10" customFormat="1" ht="19.95" customHeight="1">
      <c r="B100" s="154"/>
      <c r="C100" s="155"/>
      <c r="D100" s="156" t="s">
        <v>108</v>
      </c>
      <c r="E100" s="157"/>
      <c r="F100" s="157"/>
      <c r="G100" s="157"/>
      <c r="H100" s="157"/>
      <c r="I100" s="157"/>
      <c r="J100" s="158">
        <f>J231</f>
        <v>0</v>
      </c>
      <c r="K100" s="155"/>
      <c r="L100" s="159"/>
    </row>
    <row r="101" spans="2:12" s="10" customFormat="1" ht="19.95" customHeight="1">
      <c r="B101" s="154"/>
      <c r="C101" s="155"/>
      <c r="D101" s="156" t="s">
        <v>109</v>
      </c>
      <c r="E101" s="157"/>
      <c r="F101" s="157"/>
      <c r="G101" s="157"/>
      <c r="H101" s="157"/>
      <c r="I101" s="157"/>
      <c r="J101" s="158">
        <f>J289</f>
        <v>0</v>
      </c>
      <c r="K101" s="155"/>
      <c r="L101" s="159"/>
    </row>
    <row r="102" spans="2:12" s="10" customFormat="1" ht="19.95" customHeight="1">
      <c r="B102" s="154"/>
      <c r="C102" s="155"/>
      <c r="D102" s="156" t="s">
        <v>304</v>
      </c>
      <c r="E102" s="157"/>
      <c r="F102" s="157"/>
      <c r="G102" s="157"/>
      <c r="H102" s="157"/>
      <c r="I102" s="157"/>
      <c r="J102" s="158">
        <f>J304</f>
        <v>0</v>
      </c>
      <c r="K102" s="155"/>
      <c r="L102" s="159"/>
    </row>
    <row r="103" spans="2:12" s="9" customFormat="1" ht="24.9" customHeight="1">
      <c r="B103" s="148"/>
      <c r="C103" s="149"/>
      <c r="D103" s="150" t="s">
        <v>110</v>
      </c>
      <c r="E103" s="151"/>
      <c r="F103" s="151"/>
      <c r="G103" s="151"/>
      <c r="H103" s="151"/>
      <c r="I103" s="151"/>
      <c r="J103" s="152">
        <f>J308</f>
        <v>0</v>
      </c>
      <c r="K103" s="149"/>
      <c r="L103" s="153"/>
    </row>
    <row r="104" spans="2:12" s="10" customFormat="1" ht="19.95" customHeight="1">
      <c r="B104" s="154"/>
      <c r="C104" s="155"/>
      <c r="D104" s="156" t="s">
        <v>305</v>
      </c>
      <c r="E104" s="157"/>
      <c r="F104" s="157"/>
      <c r="G104" s="157"/>
      <c r="H104" s="157"/>
      <c r="I104" s="157"/>
      <c r="J104" s="158">
        <f>J309</f>
        <v>0</v>
      </c>
      <c r="K104" s="155"/>
      <c r="L104" s="159"/>
    </row>
    <row r="105" spans="2:12" s="10" customFormat="1" ht="19.95" customHeight="1">
      <c r="B105" s="154"/>
      <c r="C105" s="155"/>
      <c r="D105" s="156" t="s">
        <v>306</v>
      </c>
      <c r="E105" s="157"/>
      <c r="F105" s="157"/>
      <c r="G105" s="157"/>
      <c r="H105" s="157"/>
      <c r="I105" s="157"/>
      <c r="J105" s="158">
        <f>J319</f>
        <v>0</v>
      </c>
      <c r="K105" s="155"/>
      <c r="L105" s="159"/>
    </row>
    <row r="106" spans="2:12" s="10" customFormat="1" ht="19.95" customHeight="1">
      <c r="B106" s="154"/>
      <c r="C106" s="155"/>
      <c r="D106" s="156" t="s">
        <v>111</v>
      </c>
      <c r="E106" s="157"/>
      <c r="F106" s="157"/>
      <c r="G106" s="157"/>
      <c r="H106" s="157"/>
      <c r="I106" s="157"/>
      <c r="J106" s="158">
        <f>J325</f>
        <v>0</v>
      </c>
      <c r="K106" s="155"/>
      <c r="L106" s="159"/>
    </row>
    <row r="107" spans="2:12" s="10" customFormat="1" ht="19.95" customHeight="1">
      <c r="B107" s="154"/>
      <c r="C107" s="155"/>
      <c r="D107" s="156" t="s">
        <v>307</v>
      </c>
      <c r="E107" s="157"/>
      <c r="F107" s="157"/>
      <c r="G107" s="157"/>
      <c r="H107" s="157"/>
      <c r="I107" s="157"/>
      <c r="J107" s="158">
        <f>J342</f>
        <v>0</v>
      </c>
      <c r="K107" s="155"/>
      <c r="L107" s="159"/>
    </row>
    <row r="108" spans="2:12" s="10" customFormat="1" ht="19.95" customHeight="1">
      <c r="B108" s="154"/>
      <c r="C108" s="155"/>
      <c r="D108" s="156" t="s">
        <v>308</v>
      </c>
      <c r="E108" s="157"/>
      <c r="F108" s="157"/>
      <c r="G108" s="157"/>
      <c r="H108" s="157"/>
      <c r="I108" s="157"/>
      <c r="J108" s="158">
        <f>J354</f>
        <v>0</v>
      </c>
      <c r="K108" s="155"/>
      <c r="L108" s="159"/>
    </row>
    <row r="109" spans="2:12" s="10" customFormat="1" ht="19.95" customHeight="1">
      <c r="B109" s="154"/>
      <c r="C109" s="155"/>
      <c r="D109" s="156" t="s">
        <v>309</v>
      </c>
      <c r="E109" s="157"/>
      <c r="F109" s="157"/>
      <c r="G109" s="157"/>
      <c r="H109" s="157"/>
      <c r="I109" s="157"/>
      <c r="J109" s="158">
        <f>J357</f>
        <v>0</v>
      </c>
      <c r="K109" s="155"/>
      <c r="L109" s="159"/>
    </row>
    <row r="110" spans="2:12" s="10" customFormat="1" ht="19.95" customHeight="1">
      <c r="B110" s="154"/>
      <c r="C110" s="155"/>
      <c r="D110" s="156" t="s">
        <v>112</v>
      </c>
      <c r="E110" s="157"/>
      <c r="F110" s="157"/>
      <c r="G110" s="157"/>
      <c r="H110" s="157"/>
      <c r="I110" s="157"/>
      <c r="J110" s="158">
        <f>J379</f>
        <v>0</v>
      </c>
      <c r="K110" s="155"/>
      <c r="L110" s="159"/>
    </row>
    <row r="111" spans="2:12" s="10" customFormat="1" ht="19.95" customHeight="1">
      <c r="B111" s="154"/>
      <c r="C111" s="155"/>
      <c r="D111" s="156" t="s">
        <v>310</v>
      </c>
      <c r="E111" s="157"/>
      <c r="F111" s="157"/>
      <c r="G111" s="157"/>
      <c r="H111" s="157"/>
      <c r="I111" s="157"/>
      <c r="J111" s="158">
        <f>J436</f>
        <v>0</v>
      </c>
      <c r="K111" s="155"/>
      <c r="L111" s="159"/>
    </row>
    <row r="112" spans="2:12" s="10" customFormat="1" ht="19.95" customHeight="1">
      <c r="B112" s="154"/>
      <c r="C112" s="155"/>
      <c r="D112" s="156" t="s">
        <v>113</v>
      </c>
      <c r="E112" s="157"/>
      <c r="F112" s="157"/>
      <c r="G112" s="157"/>
      <c r="H112" s="157"/>
      <c r="I112" s="157"/>
      <c r="J112" s="158">
        <f>J449</f>
        <v>0</v>
      </c>
      <c r="K112" s="155"/>
      <c r="L112" s="159"/>
    </row>
    <row r="113" spans="1:31" s="10" customFormat="1" ht="19.95" customHeight="1">
      <c r="B113" s="154"/>
      <c r="C113" s="155"/>
      <c r="D113" s="156" t="s">
        <v>114</v>
      </c>
      <c r="E113" s="157"/>
      <c r="F113" s="157"/>
      <c r="G113" s="157"/>
      <c r="H113" s="157"/>
      <c r="I113" s="157"/>
      <c r="J113" s="158">
        <f>J492</f>
        <v>0</v>
      </c>
      <c r="K113" s="155"/>
      <c r="L113" s="159"/>
    </row>
    <row r="114" spans="1:31" s="10" customFormat="1" ht="19.95" customHeight="1">
      <c r="B114" s="154"/>
      <c r="C114" s="155"/>
      <c r="D114" s="156" t="s">
        <v>115</v>
      </c>
      <c r="E114" s="157"/>
      <c r="F114" s="157"/>
      <c r="G114" s="157"/>
      <c r="H114" s="157"/>
      <c r="I114" s="157"/>
      <c r="J114" s="158">
        <f>J550</f>
        <v>0</v>
      </c>
      <c r="K114" s="155"/>
      <c r="L114" s="159"/>
    </row>
    <row r="115" spans="1:31" s="10" customFormat="1" ht="19.95" customHeight="1">
      <c r="B115" s="154"/>
      <c r="C115" s="155"/>
      <c r="D115" s="156" t="s">
        <v>311</v>
      </c>
      <c r="E115" s="157"/>
      <c r="F115" s="157"/>
      <c r="G115" s="157"/>
      <c r="H115" s="157"/>
      <c r="I115" s="157"/>
      <c r="J115" s="158">
        <f>J605</f>
        <v>0</v>
      </c>
      <c r="K115" s="155"/>
      <c r="L115" s="159"/>
    </row>
    <row r="116" spans="1:31" s="10" customFormat="1" ht="19.95" customHeight="1">
      <c r="B116" s="154"/>
      <c r="C116" s="155"/>
      <c r="D116" s="156" t="s">
        <v>312</v>
      </c>
      <c r="E116" s="157"/>
      <c r="F116" s="157"/>
      <c r="G116" s="157"/>
      <c r="H116" s="157"/>
      <c r="I116" s="157"/>
      <c r="J116" s="158">
        <f>J730</f>
        <v>0</v>
      </c>
      <c r="K116" s="155"/>
      <c r="L116" s="159"/>
    </row>
    <row r="117" spans="1:31" s="2" customFormat="1" ht="21.75" customHeight="1">
      <c r="A117" s="35"/>
      <c r="B117" s="36"/>
      <c r="C117" s="37"/>
      <c r="D117" s="37"/>
      <c r="E117" s="37"/>
      <c r="F117" s="37"/>
      <c r="G117" s="37"/>
      <c r="H117" s="37"/>
      <c r="I117" s="37"/>
      <c r="J117" s="37"/>
      <c r="K117" s="37"/>
      <c r="L117" s="52"/>
      <c r="S117" s="35"/>
      <c r="T117" s="35"/>
      <c r="U117" s="35"/>
      <c r="V117" s="35"/>
      <c r="W117" s="35"/>
      <c r="X117" s="35"/>
      <c r="Y117" s="35"/>
      <c r="Z117" s="35"/>
      <c r="AA117" s="35"/>
      <c r="AB117" s="35"/>
      <c r="AC117" s="35"/>
      <c r="AD117" s="35"/>
      <c r="AE117" s="35"/>
    </row>
    <row r="118" spans="1:31" s="2" customFormat="1" ht="6.9" customHeight="1">
      <c r="A118" s="35"/>
      <c r="B118" s="55"/>
      <c r="C118" s="56"/>
      <c r="D118" s="56"/>
      <c r="E118" s="56"/>
      <c r="F118" s="56"/>
      <c r="G118" s="56"/>
      <c r="H118" s="56"/>
      <c r="I118" s="56"/>
      <c r="J118" s="56"/>
      <c r="K118" s="56"/>
      <c r="L118" s="52"/>
      <c r="S118" s="35"/>
      <c r="T118" s="35"/>
      <c r="U118" s="35"/>
      <c r="V118" s="35"/>
      <c r="W118" s="35"/>
      <c r="X118" s="35"/>
      <c r="Y118" s="35"/>
      <c r="Z118" s="35"/>
      <c r="AA118" s="35"/>
      <c r="AB118" s="35"/>
      <c r="AC118" s="35"/>
      <c r="AD118" s="35"/>
      <c r="AE118" s="35"/>
    </row>
    <row r="122" spans="1:31" s="2" customFormat="1" ht="6.9" customHeight="1">
      <c r="A122" s="35"/>
      <c r="B122" s="57"/>
      <c r="C122" s="58"/>
      <c r="D122" s="58"/>
      <c r="E122" s="58"/>
      <c r="F122" s="58"/>
      <c r="G122" s="58"/>
      <c r="H122" s="58"/>
      <c r="I122" s="58"/>
      <c r="J122" s="58"/>
      <c r="K122" s="58"/>
      <c r="L122" s="52"/>
      <c r="S122" s="35"/>
      <c r="T122" s="35"/>
      <c r="U122" s="35"/>
      <c r="V122" s="35"/>
      <c r="W122" s="35"/>
      <c r="X122" s="35"/>
      <c r="Y122" s="35"/>
      <c r="Z122" s="35"/>
      <c r="AA122" s="35"/>
      <c r="AB122" s="35"/>
      <c r="AC122" s="35"/>
      <c r="AD122" s="35"/>
      <c r="AE122" s="35"/>
    </row>
    <row r="123" spans="1:31" s="2" customFormat="1" ht="24.9" customHeight="1">
      <c r="A123" s="35"/>
      <c r="B123" s="36"/>
      <c r="C123" s="24" t="s">
        <v>116</v>
      </c>
      <c r="D123" s="37"/>
      <c r="E123" s="37"/>
      <c r="F123" s="37"/>
      <c r="G123" s="37"/>
      <c r="H123" s="37"/>
      <c r="I123" s="37"/>
      <c r="J123" s="37"/>
      <c r="K123" s="37"/>
      <c r="L123" s="52"/>
      <c r="S123" s="35"/>
      <c r="T123" s="35"/>
      <c r="U123" s="35"/>
      <c r="V123" s="35"/>
      <c r="W123" s="35"/>
      <c r="X123" s="35"/>
      <c r="Y123" s="35"/>
      <c r="Z123" s="35"/>
      <c r="AA123" s="35"/>
      <c r="AB123" s="35"/>
      <c r="AC123" s="35"/>
      <c r="AD123" s="35"/>
      <c r="AE123" s="35"/>
    </row>
    <row r="124" spans="1:31" s="2" customFormat="1" ht="6.9" customHeight="1">
      <c r="A124" s="35"/>
      <c r="B124" s="36"/>
      <c r="C124" s="37"/>
      <c r="D124" s="37"/>
      <c r="E124" s="37"/>
      <c r="F124" s="37"/>
      <c r="G124" s="37"/>
      <c r="H124" s="37"/>
      <c r="I124" s="37"/>
      <c r="J124" s="37"/>
      <c r="K124" s="37"/>
      <c r="L124" s="52"/>
      <c r="S124" s="35"/>
      <c r="T124" s="35"/>
      <c r="U124" s="35"/>
      <c r="V124" s="35"/>
      <c r="W124" s="35"/>
      <c r="X124" s="35"/>
      <c r="Y124" s="35"/>
      <c r="Z124" s="35"/>
      <c r="AA124" s="35"/>
      <c r="AB124" s="35"/>
      <c r="AC124" s="35"/>
      <c r="AD124" s="35"/>
      <c r="AE124" s="35"/>
    </row>
    <row r="125" spans="1:31" s="2" customFormat="1" ht="12" customHeight="1">
      <c r="A125" s="35"/>
      <c r="B125" s="36"/>
      <c r="C125" s="30" t="s">
        <v>16</v>
      </c>
      <c r="D125" s="37"/>
      <c r="E125" s="37"/>
      <c r="F125" s="37"/>
      <c r="G125" s="37"/>
      <c r="H125" s="37"/>
      <c r="I125" s="37"/>
      <c r="J125" s="37"/>
      <c r="K125" s="37"/>
      <c r="L125" s="52"/>
      <c r="S125" s="35"/>
      <c r="T125" s="35"/>
      <c r="U125" s="35"/>
      <c r="V125" s="35"/>
      <c r="W125" s="35"/>
      <c r="X125" s="35"/>
      <c r="Y125" s="35"/>
      <c r="Z125" s="35"/>
      <c r="AA125" s="35"/>
      <c r="AB125" s="35"/>
      <c r="AC125" s="35"/>
      <c r="AD125" s="35"/>
      <c r="AE125" s="35"/>
    </row>
    <row r="126" spans="1:31" s="2" customFormat="1" ht="16.5" customHeight="1">
      <c r="A126" s="35"/>
      <c r="B126" s="36"/>
      <c r="C126" s="37"/>
      <c r="D126" s="37"/>
      <c r="E126" s="315" t="str">
        <f>E7</f>
        <v>Stavební úpravy pro obměnu skiagrafického systému 2023</v>
      </c>
      <c r="F126" s="316"/>
      <c r="G126" s="316"/>
      <c r="H126" s="316"/>
      <c r="I126" s="37"/>
      <c r="J126" s="37"/>
      <c r="K126" s="37"/>
      <c r="L126" s="52"/>
      <c r="S126" s="35"/>
      <c r="T126" s="35"/>
      <c r="U126" s="35"/>
      <c r="V126" s="35"/>
      <c r="W126" s="35"/>
      <c r="X126" s="35"/>
      <c r="Y126" s="35"/>
      <c r="Z126" s="35"/>
      <c r="AA126" s="35"/>
      <c r="AB126" s="35"/>
      <c r="AC126" s="35"/>
      <c r="AD126" s="35"/>
      <c r="AE126" s="35"/>
    </row>
    <row r="127" spans="1:31" s="2" customFormat="1" ht="12" customHeight="1">
      <c r="A127" s="35"/>
      <c r="B127" s="36"/>
      <c r="C127" s="30" t="s">
        <v>100</v>
      </c>
      <c r="D127" s="37"/>
      <c r="E127" s="37"/>
      <c r="F127" s="37"/>
      <c r="G127" s="37"/>
      <c r="H127" s="37"/>
      <c r="I127" s="37"/>
      <c r="J127" s="37"/>
      <c r="K127" s="37"/>
      <c r="L127" s="52"/>
      <c r="S127" s="35"/>
      <c r="T127" s="35"/>
      <c r="U127" s="35"/>
      <c r="V127" s="35"/>
      <c r="W127" s="35"/>
      <c r="X127" s="35"/>
      <c r="Y127" s="35"/>
      <c r="Z127" s="35"/>
      <c r="AA127" s="35"/>
      <c r="AB127" s="35"/>
      <c r="AC127" s="35"/>
      <c r="AD127" s="35"/>
      <c r="AE127" s="35"/>
    </row>
    <row r="128" spans="1:31" s="2" customFormat="1" ht="16.5" customHeight="1">
      <c r="A128" s="35"/>
      <c r="B128" s="36"/>
      <c r="C128" s="37"/>
      <c r="D128" s="37"/>
      <c r="E128" s="268" t="str">
        <f>E9</f>
        <v>2021-030-b - Stavební a k...</v>
      </c>
      <c r="F128" s="317"/>
      <c r="G128" s="317"/>
      <c r="H128" s="317"/>
      <c r="I128" s="37"/>
      <c r="J128" s="37"/>
      <c r="K128" s="37"/>
      <c r="L128" s="52"/>
      <c r="S128" s="35"/>
      <c r="T128" s="35"/>
      <c r="U128" s="35"/>
      <c r="V128" s="35"/>
      <c r="W128" s="35"/>
      <c r="X128" s="35"/>
      <c r="Y128" s="35"/>
      <c r="Z128" s="35"/>
      <c r="AA128" s="35"/>
      <c r="AB128" s="35"/>
      <c r="AC128" s="35"/>
      <c r="AD128" s="35"/>
      <c r="AE128" s="35"/>
    </row>
    <row r="129" spans="1:65" s="2" customFormat="1" ht="6.9" customHeight="1">
      <c r="A129" s="35"/>
      <c r="B129" s="36"/>
      <c r="C129" s="37"/>
      <c r="D129" s="37"/>
      <c r="E129" s="37"/>
      <c r="F129" s="37"/>
      <c r="G129" s="37"/>
      <c r="H129" s="37"/>
      <c r="I129" s="37"/>
      <c r="J129" s="37"/>
      <c r="K129" s="37"/>
      <c r="L129" s="52"/>
      <c r="S129" s="35"/>
      <c r="T129" s="35"/>
      <c r="U129" s="35"/>
      <c r="V129" s="35"/>
      <c r="W129" s="35"/>
      <c r="X129" s="35"/>
      <c r="Y129" s="35"/>
      <c r="Z129" s="35"/>
      <c r="AA129" s="35"/>
      <c r="AB129" s="35"/>
      <c r="AC129" s="35"/>
      <c r="AD129" s="35"/>
      <c r="AE129" s="35"/>
    </row>
    <row r="130" spans="1:65" s="2" customFormat="1" ht="12" customHeight="1">
      <c r="A130" s="35"/>
      <c r="B130" s="36"/>
      <c r="C130" s="30" t="s">
        <v>20</v>
      </c>
      <c r="D130" s="37"/>
      <c r="E130" s="37"/>
      <c r="F130" s="28" t="str">
        <f>F12</f>
        <v xml:space="preserve"> </v>
      </c>
      <c r="G130" s="37"/>
      <c r="H130" s="37"/>
      <c r="I130" s="30" t="s">
        <v>22</v>
      </c>
      <c r="J130" s="67" t="str">
        <f>IF(J12="","",J12)</f>
        <v>9. 1. 2023</v>
      </c>
      <c r="K130" s="37"/>
      <c r="L130" s="52"/>
      <c r="S130" s="35"/>
      <c r="T130" s="35"/>
      <c r="U130" s="35"/>
      <c r="V130" s="35"/>
      <c r="W130" s="35"/>
      <c r="X130" s="35"/>
      <c r="Y130" s="35"/>
      <c r="Z130" s="35"/>
      <c r="AA130" s="35"/>
      <c r="AB130" s="35"/>
      <c r="AC130" s="35"/>
      <c r="AD130" s="35"/>
      <c r="AE130" s="35"/>
    </row>
    <row r="131" spans="1:65" s="2" customFormat="1" ht="6.9" customHeight="1">
      <c r="A131" s="35"/>
      <c r="B131" s="36"/>
      <c r="C131" s="37"/>
      <c r="D131" s="37"/>
      <c r="E131" s="37"/>
      <c r="F131" s="37"/>
      <c r="G131" s="37"/>
      <c r="H131" s="37"/>
      <c r="I131" s="37"/>
      <c r="J131" s="37"/>
      <c r="K131" s="37"/>
      <c r="L131" s="52"/>
      <c r="S131" s="35"/>
      <c r="T131" s="35"/>
      <c r="U131" s="35"/>
      <c r="V131" s="35"/>
      <c r="W131" s="35"/>
      <c r="X131" s="35"/>
      <c r="Y131" s="35"/>
      <c r="Z131" s="35"/>
      <c r="AA131" s="35"/>
      <c r="AB131" s="35"/>
      <c r="AC131" s="35"/>
      <c r="AD131" s="35"/>
      <c r="AE131" s="35"/>
    </row>
    <row r="132" spans="1:65" s="2" customFormat="1" ht="15.15" customHeight="1">
      <c r="A132" s="35"/>
      <c r="B132" s="36"/>
      <c r="C132" s="30" t="s">
        <v>24</v>
      </c>
      <c r="D132" s="37"/>
      <c r="E132" s="37"/>
      <c r="F132" s="28" t="str">
        <f>E15</f>
        <v xml:space="preserve"> </v>
      </c>
      <c r="G132" s="37"/>
      <c r="H132" s="37"/>
      <c r="I132" s="30" t="s">
        <v>29</v>
      </c>
      <c r="J132" s="33" t="str">
        <f>E21</f>
        <v xml:space="preserve"> </v>
      </c>
      <c r="K132" s="37"/>
      <c r="L132" s="52"/>
      <c r="S132" s="35"/>
      <c r="T132" s="35"/>
      <c r="U132" s="35"/>
      <c r="V132" s="35"/>
      <c r="W132" s="35"/>
      <c r="X132" s="35"/>
      <c r="Y132" s="35"/>
      <c r="Z132" s="35"/>
      <c r="AA132" s="35"/>
      <c r="AB132" s="35"/>
      <c r="AC132" s="35"/>
      <c r="AD132" s="35"/>
      <c r="AE132" s="35"/>
    </row>
    <row r="133" spans="1:65" s="2" customFormat="1" ht="15.15" customHeight="1">
      <c r="A133" s="35"/>
      <c r="B133" s="36"/>
      <c r="C133" s="30" t="s">
        <v>27</v>
      </c>
      <c r="D133" s="37"/>
      <c r="E133" s="37"/>
      <c r="F133" s="28" t="str">
        <f>IF(E18="","",E18)</f>
        <v>Vyplň údaj</v>
      </c>
      <c r="G133" s="37"/>
      <c r="H133" s="37"/>
      <c r="I133" s="30" t="s">
        <v>31</v>
      </c>
      <c r="J133" s="33" t="str">
        <f>E24</f>
        <v xml:space="preserve"> </v>
      </c>
      <c r="K133" s="37"/>
      <c r="L133" s="52"/>
      <c r="S133" s="35"/>
      <c r="T133" s="35"/>
      <c r="U133" s="35"/>
      <c r="V133" s="35"/>
      <c r="W133" s="35"/>
      <c r="X133" s="35"/>
      <c r="Y133" s="35"/>
      <c r="Z133" s="35"/>
      <c r="AA133" s="35"/>
      <c r="AB133" s="35"/>
      <c r="AC133" s="35"/>
      <c r="AD133" s="35"/>
      <c r="AE133" s="35"/>
    </row>
    <row r="134" spans="1:65" s="2" customFormat="1" ht="10.35" customHeight="1">
      <c r="A134" s="35"/>
      <c r="B134" s="36"/>
      <c r="C134" s="37"/>
      <c r="D134" s="37"/>
      <c r="E134" s="37"/>
      <c r="F134" s="37"/>
      <c r="G134" s="37"/>
      <c r="H134" s="37"/>
      <c r="I134" s="37"/>
      <c r="J134" s="37"/>
      <c r="K134" s="37"/>
      <c r="L134" s="52"/>
      <c r="S134" s="35"/>
      <c r="T134" s="35"/>
      <c r="U134" s="35"/>
      <c r="V134" s="35"/>
      <c r="W134" s="35"/>
      <c r="X134" s="35"/>
      <c r="Y134" s="35"/>
      <c r="Z134" s="35"/>
      <c r="AA134" s="35"/>
      <c r="AB134" s="35"/>
      <c r="AC134" s="35"/>
      <c r="AD134" s="35"/>
      <c r="AE134" s="35"/>
    </row>
    <row r="135" spans="1:65" s="11" customFormat="1" ht="29.25" customHeight="1">
      <c r="A135" s="160"/>
      <c r="B135" s="161"/>
      <c r="C135" s="162" t="s">
        <v>117</v>
      </c>
      <c r="D135" s="163" t="s">
        <v>58</v>
      </c>
      <c r="E135" s="163" t="s">
        <v>54</v>
      </c>
      <c r="F135" s="163" t="s">
        <v>55</v>
      </c>
      <c r="G135" s="163" t="s">
        <v>118</v>
      </c>
      <c r="H135" s="163" t="s">
        <v>119</v>
      </c>
      <c r="I135" s="163" t="s">
        <v>120</v>
      </c>
      <c r="J135" s="163" t="s">
        <v>104</v>
      </c>
      <c r="K135" s="164" t="s">
        <v>121</v>
      </c>
      <c r="L135" s="165"/>
      <c r="M135" s="76" t="s">
        <v>1</v>
      </c>
      <c r="N135" s="77" t="s">
        <v>37</v>
      </c>
      <c r="O135" s="77" t="s">
        <v>122</v>
      </c>
      <c r="P135" s="77" t="s">
        <v>123</v>
      </c>
      <c r="Q135" s="77" t="s">
        <v>124</v>
      </c>
      <c r="R135" s="77" t="s">
        <v>125</v>
      </c>
      <c r="S135" s="77" t="s">
        <v>126</v>
      </c>
      <c r="T135" s="78" t="s">
        <v>127</v>
      </c>
      <c r="U135" s="160"/>
      <c r="V135" s="160"/>
      <c r="W135" s="160"/>
      <c r="X135" s="160"/>
      <c r="Y135" s="160"/>
      <c r="Z135" s="160"/>
      <c r="AA135" s="160"/>
      <c r="AB135" s="160"/>
      <c r="AC135" s="160"/>
      <c r="AD135" s="160"/>
      <c r="AE135" s="160"/>
    </row>
    <row r="136" spans="1:65" s="2" customFormat="1" ht="22.8" customHeight="1">
      <c r="A136" s="35"/>
      <c r="B136" s="36"/>
      <c r="C136" s="83" t="s">
        <v>128</v>
      </c>
      <c r="D136" s="37"/>
      <c r="E136" s="37"/>
      <c r="F136" s="37"/>
      <c r="G136" s="37"/>
      <c r="H136" s="37"/>
      <c r="I136" s="37"/>
      <c r="J136" s="166">
        <f>BK136</f>
        <v>0</v>
      </c>
      <c r="K136" s="37"/>
      <c r="L136" s="40"/>
      <c r="M136" s="79"/>
      <c r="N136" s="167"/>
      <c r="O136" s="80"/>
      <c r="P136" s="168">
        <f>P137+P308</f>
        <v>0</v>
      </c>
      <c r="Q136" s="80"/>
      <c r="R136" s="168">
        <f>R137+R308</f>
        <v>0.16109870000000001</v>
      </c>
      <c r="S136" s="80"/>
      <c r="T136" s="169">
        <f>T137+T308</f>
        <v>0</v>
      </c>
      <c r="U136" s="35"/>
      <c r="V136" s="35"/>
      <c r="W136" s="35"/>
      <c r="X136" s="35"/>
      <c r="Y136" s="35"/>
      <c r="Z136" s="35"/>
      <c r="AA136" s="35"/>
      <c r="AB136" s="35"/>
      <c r="AC136" s="35"/>
      <c r="AD136" s="35"/>
      <c r="AE136" s="35"/>
      <c r="AT136" s="18" t="s">
        <v>72</v>
      </c>
      <c r="AU136" s="18" t="s">
        <v>106</v>
      </c>
      <c r="BK136" s="170">
        <f>BK137+BK308</f>
        <v>0</v>
      </c>
    </row>
    <row r="137" spans="1:65" s="12" customFormat="1" ht="25.95" customHeight="1">
      <c r="B137" s="171"/>
      <c r="C137" s="172"/>
      <c r="D137" s="173" t="s">
        <v>72</v>
      </c>
      <c r="E137" s="174" t="s">
        <v>129</v>
      </c>
      <c r="F137" s="174" t="s">
        <v>130</v>
      </c>
      <c r="G137" s="172"/>
      <c r="H137" s="172"/>
      <c r="I137" s="175"/>
      <c r="J137" s="176">
        <f>BK137</f>
        <v>0</v>
      </c>
      <c r="K137" s="172"/>
      <c r="L137" s="177"/>
      <c r="M137" s="178"/>
      <c r="N137" s="179"/>
      <c r="O137" s="179"/>
      <c r="P137" s="180">
        <f>P138+P142+P231+P289+P304</f>
        <v>0</v>
      </c>
      <c r="Q137" s="179"/>
      <c r="R137" s="180">
        <f>R138+R142+R231+R289+R304</f>
        <v>0</v>
      </c>
      <c r="S137" s="179"/>
      <c r="T137" s="181">
        <f>T138+T142+T231+T289+T304</f>
        <v>0</v>
      </c>
      <c r="AR137" s="182" t="s">
        <v>81</v>
      </c>
      <c r="AT137" s="183" t="s">
        <v>72</v>
      </c>
      <c r="AU137" s="183" t="s">
        <v>73</v>
      </c>
      <c r="AY137" s="182" t="s">
        <v>131</v>
      </c>
      <c r="BK137" s="184">
        <f>BK138+BK142+BK231+BK289+BK304</f>
        <v>0</v>
      </c>
    </row>
    <row r="138" spans="1:65" s="12" customFormat="1" ht="22.8" customHeight="1">
      <c r="B138" s="171"/>
      <c r="C138" s="172"/>
      <c r="D138" s="173" t="s">
        <v>72</v>
      </c>
      <c r="E138" s="185" t="s">
        <v>152</v>
      </c>
      <c r="F138" s="185" t="s">
        <v>313</v>
      </c>
      <c r="G138" s="172"/>
      <c r="H138" s="172"/>
      <c r="I138" s="175"/>
      <c r="J138" s="186">
        <f>BK138</f>
        <v>0</v>
      </c>
      <c r="K138" s="172"/>
      <c r="L138" s="177"/>
      <c r="M138" s="178"/>
      <c r="N138" s="179"/>
      <c r="O138" s="179"/>
      <c r="P138" s="180">
        <f>SUM(P139:P141)</f>
        <v>0</v>
      </c>
      <c r="Q138" s="179"/>
      <c r="R138" s="180">
        <f>SUM(R139:R141)</f>
        <v>0</v>
      </c>
      <c r="S138" s="179"/>
      <c r="T138" s="181">
        <f>SUM(T139:T141)</f>
        <v>0</v>
      </c>
      <c r="AR138" s="182" t="s">
        <v>81</v>
      </c>
      <c r="AT138" s="183" t="s">
        <v>72</v>
      </c>
      <c r="AU138" s="183" t="s">
        <v>81</v>
      </c>
      <c r="AY138" s="182" t="s">
        <v>131</v>
      </c>
      <c r="BK138" s="184">
        <f>SUM(BK139:BK141)</f>
        <v>0</v>
      </c>
    </row>
    <row r="139" spans="1:65" s="2" customFormat="1" ht="37.799999999999997" customHeight="1">
      <c r="A139" s="35"/>
      <c r="B139" s="36"/>
      <c r="C139" s="187" t="s">
        <v>81</v>
      </c>
      <c r="D139" s="187" t="s">
        <v>134</v>
      </c>
      <c r="E139" s="188" t="s">
        <v>314</v>
      </c>
      <c r="F139" s="189" t="s">
        <v>315</v>
      </c>
      <c r="G139" s="190" t="s">
        <v>268</v>
      </c>
      <c r="H139" s="191">
        <v>1</v>
      </c>
      <c r="I139" s="192"/>
      <c r="J139" s="193">
        <f>ROUND(I139*H139,2)</f>
        <v>0</v>
      </c>
      <c r="K139" s="189" t="s">
        <v>138</v>
      </c>
      <c r="L139" s="40"/>
      <c r="M139" s="194" t="s">
        <v>1</v>
      </c>
      <c r="N139" s="195" t="s">
        <v>38</v>
      </c>
      <c r="O139" s="72"/>
      <c r="P139" s="196">
        <f>O139*H139</f>
        <v>0</v>
      </c>
      <c r="Q139" s="196">
        <v>0</v>
      </c>
      <c r="R139" s="196">
        <f>Q139*H139</f>
        <v>0</v>
      </c>
      <c r="S139" s="196">
        <v>0</v>
      </c>
      <c r="T139" s="197">
        <f>S139*H139</f>
        <v>0</v>
      </c>
      <c r="U139" s="35"/>
      <c r="V139" s="35"/>
      <c r="W139" s="35"/>
      <c r="X139" s="35"/>
      <c r="Y139" s="35"/>
      <c r="Z139" s="35"/>
      <c r="AA139" s="35"/>
      <c r="AB139" s="35"/>
      <c r="AC139" s="35"/>
      <c r="AD139" s="35"/>
      <c r="AE139" s="35"/>
      <c r="AR139" s="198" t="s">
        <v>139</v>
      </c>
      <c r="AT139" s="198" t="s">
        <v>134</v>
      </c>
      <c r="AU139" s="198" t="s">
        <v>83</v>
      </c>
      <c r="AY139" s="18" t="s">
        <v>131</v>
      </c>
      <c r="BE139" s="199">
        <f>IF(N139="základní",J139,0)</f>
        <v>0</v>
      </c>
      <c r="BF139" s="199">
        <f>IF(N139="snížená",J139,0)</f>
        <v>0</v>
      </c>
      <c r="BG139" s="199">
        <f>IF(N139="zákl. přenesená",J139,0)</f>
        <v>0</v>
      </c>
      <c r="BH139" s="199">
        <f>IF(N139="sníž. přenesená",J139,0)</f>
        <v>0</v>
      </c>
      <c r="BI139" s="199">
        <f>IF(N139="nulová",J139,0)</f>
        <v>0</v>
      </c>
      <c r="BJ139" s="18" t="s">
        <v>81</v>
      </c>
      <c r="BK139" s="199">
        <f>ROUND(I139*H139,2)</f>
        <v>0</v>
      </c>
      <c r="BL139" s="18" t="s">
        <v>139</v>
      </c>
      <c r="BM139" s="198" t="s">
        <v>83</v>
      </c>
    </row>
    <row r="140" spans="1:65" s="2" customFormat="1" ht="19.2">
      <c r="A140" s="35"/>
      <c r="B140" s="36"/>
      <c r="C140" s="37"/>
      <c r="D140" s="200" t="s">
        <v>140</v>
      </c>
      <c r="E140" s="37"/>
      <c r="F140" s="201" t="s">
        <v>315</v>
      </c>
      <c r="G140" s="37"/>
      <c r="H140" s="37"/>
      <c r="I140" s="202"/>
      <c r="J140" s="37"/>
      <c r="K140" s="37"/>
      <c r="L140" s="40"/>
      <c r="M140" s="203"/>
      <c r="N140" s="204"/>
      <c r="O140" s="72"/>
      <c r="P140" s="72"/>
      <c r="Q140" s="72"/>
      <c r="R140" s="72"/>
      <c r="S140" s="72"/>
      <c r="T140" s="73"/>
      <c r="U140" s="35"/>
      <c r="V140" s="35"/>
      <c r="W140" s="35"/>
      <c r="X140" s="35"/>
      <c r="Y140" s="35"/>
      <c r="Z140" s="35"/>
      <c r="AA140" s="35"/>
      <c r="AB140" s="35"/>
      <c r="AC140" s="35"/>
      <c r="AD140" s="35"/>
      <c r="AE140" s="35"/>
      <c r="AT140" s="18" t="s">
        <v>140</v>
      </c>
      <c r="AU140" s="18" t="s">
        <v>83</v>
      </c>
    </row>
    <row r="141" spans="1:65" s="2" customFormat="1" ht="10.199999999999999">
      <c r="A141" s="35"/>
      <c r="B141" s="36"/>
      <c r="C141" s="37"/>
      <c r="D141" s="205" t="s">
        <v>141</v>
      </c>
      <c r="E141" s="37"/>
      <c r="F141" s="206" t="s">
        <v>316</v>
      </c>
      <c r="G141" s="37"/>
      <c r="H141" s="37"/>
      <c r="I141" s="202"/>
      <c r="J141" s="37"/>
      <c r="K141" s="37"/>
      <c r="L141" s="40"/>
      <c r="M141" s="203"/>
      <c r="N141" s="204"/>
      <c r="O141" s="72"/>
      <c r="P141" s="72"/>
      <c r="Q141" s="72"/>
      <c r="R141" s="72"/>
      <c r="S141" s="72"/>
      <c r="T141" s="73"/>
      <c r="U141" s="35"/>
      <c r="V141" s="35"/>
      <c r="W141" s="35"/>
      <c r="X141" s="35"/>
      <c r="Y141" s="35"/>
      <c r="Z141" s="35"/>
      <c r="AA141" s="35"/>
      <c r="AB141" s="35"/>
      <c r="AC141" s="35"/>
      <c r="AD141" s="35"/>
      <c r="AE141" s="35"/>
      <c r="AT141" s="18" t="s">
        <v>141</v>
      </c>
      <c r="AU141" s="18" t="s">
        <v>83</v>
      </c>
    </row>
    <row r="142" spans="1:65" s="12" customFormat="1" ht="22.8" customHeight="1">
      <c r="B142" s="171"/>
      <c r="C142" s="172"/>
      <c r="D142" s="173" t="s">
        <v>72</v>
      </c>
      <c r="E142" s="185" t="s">
        <v>156</v>
      </c>
      <c r="F142" s="185" t="s">
        <v>317</v>
      </c>
      <c r="G142" s="172"/>
      <c r="H142" s="172"/>
      <c r="I142" s="175"/>
      <c r="J142" s="186">
        <f>BK142</f>
        <v>0</v>
      </c>
      <c r="K142" s="172"/>
      <c r="L142" s="177"/>
      <c r="M142" s="178"/>
      <c r="N142" s="179"/>
      <c r="O142" s="179"/>
      <c r="P142" s="180">
        <f>SUM(P143:P230)</f>
        <v>0</v>
      </c>
      <c r="Q142" s="179"/>
      <c r="R142" s="180">
        <f>SUM(R143:R230)</f>
        <v>0</v>
      </c>
      <c r="S142" s="179"/>
      <c r="T142" s="181">
        <f>SUM(T143:T230)</f>
        <v>0</v>
      </c>
      <c r="AR142" s="182" t="s">
        <v>81</v>
      </c>
      <c r="AT142" s="183" t="s">
        <v>72</v>
      </c>
      <c r="AU142" s="183" t="s">
        <v>81</v>
      </c>
      <c r="AY142" s="182" t="s">
        <v>131</v>
      </c>
      <c r="BK142" s="184">
        <f>SUM(BK143:BK230)</f>
        <v>0</v>
      </c>
    </row>
    <row r="143" spans="1:65" s="2" customFormat="1" ht="21.75" customHeight="1">
      <c r="A143" s="35"/>
      <c r="B143" s="36"/>
      <c r="C143" s="187" t="s">
        <v>83</v>
      </c>
      <c r="D143" s="187" t="s">
        <v>134</v>
      </c>
      <c r="E143" s="188" t="s">
        <v>318</v>
      </c>
      <c r="F143" s="189" t="s">
        <v>319</v>
      </c>
      <c r="G143" s="190" t="s">
        <v>155</v>
      </c>
      <c r="H143" s="191">
        <v>0.3</v>
      </c>
      <c r="I143" s="192"/>
      <c r="J143" s="193">
        <f>ROUND(I143*H143,2)</f>
        <v>0</v>
      </c>
      <c r="K143" s="189" t="s">
        <v>138</v>
      </c>
      <c r="L143" s="40"/>
      <c r="M143" s="194" t="s">
        <v>1</v>
      </c>
      <c r="N143" s="195" t="s">
        <v>38</v>
      </c>
      <c r="O143" s="72"/>
      <c r="P143" s="196">
        <f>O143*H143</f>
        <v>0</v>
      </c>
      <c r="Q143" s="196">
        <v>0</v>
      </c>
      <c r="R143" s="196">
        <f>Q143*H143</f>
        <v>0</v>
      </c>
      <c r="S143" s="196">
        <v>0</v>
      </c>
      <c r="T143" s="197">
        <f>S143*H143</f>
        <v>0</v>
      </c>
      <c r="U143" s="35"/>
      <c r="V143" s="35"/>
      <c r="W143" s="35"/>
      <c r="X143" s="35"/>
      <c r="Y143" s="35"/>
      <c r="Z143" s="35"/>
      <c r="AA143" s="35"/>
      <c r="AB143" s="35"/>
      <c r="AC143" s="35"/>
      <c r="AD143" s="35"/>
      <c r="AE143" s="35"/>
      <c r="AR143" s="198" t="s">
        <v>139</v>
      </c>
      <c r="AT143" s="198" t="s">
        <v>134</v>
      </c>
      <c r="AU143" s="198" t="s">
        <v>83</v>
      </c>
      <c r="AY143" s="18" t="s">
        <v>131</v>
      </c>
      <c r="BE143" s="199">
        <f>IF(N143="základní",J143,0)</f>
        <v>0</v>
      </c>
      <c r="BF143" s="199">
        <f>IF(N143="snížená",J143,0)</f>
        <v>0</v>
      </c>
      <c r="BG143" s="199">
        <f>IF(N143="zákl. přenesená",J143,0)</f>
        <v>0</v>
      </c>
      <c r="BH143" s="199">
        <f>IF(N143="sníž. přenesená",J143,0)</f>
        <v>0</v>
      </c>
      <c r="BI143" s="199">
        <f>IF(N143="nulová",J143,0)</f>
        <v>0</v>
      </c>
      <c r="BJ143" s="18" t="s">
        <v>81</v>
      </c>
      <c r="BK143" s="199">
        <f>ROUND(I143*H143,2)</f>
        <v>0</v>
      </c>
      <c r="BL143" s="18" t="s">
        <v>139</v>
      </c>
      <c r="BM143" s="198" t="s">
        <v>139</v>
      </c>
    </row>
    <row r="144" spans="1:65" s="2" customFormat="1" ht="10.199999999999999">
      <c r="A144" s="35"/>
      <c r="B144" s="36"/>
      <c r="C144" s="37"/>
      <c r="D144" s="200" t="s">
        <v>140</v>
      </c>
      <c r="E144" s="37"/>
      <c r="F144" s="201" t="s">
        <v>319</v>
      </c>
      <c r="G144" s="37"/>
      <c r="H144" s="37"/>
      <c r="I144" s="202"/>
      <c r="J144" s="37"/>
      <c r="K144" s="37"/>
      <c r="L144" s="40"/>
      <c r="M144" s="203"/>
      <c r="N144" s="204"/>
      <c r="O144" s="72"/>
      <c r="P144" s="72"/>
      <c r="Q144" s="72"/>
      <c r="R144" s="72"/>
      <c r="S144" s="72"/>
      <c r="T144" s="73"/>
      <c r="U144" s="35"/>
      <c r="V144" s="35"/>
      <c r="W144" s="35"/>
      <c r="X144" s="35"/>
      <c r="Y144" s="35"/>
      <c r="Z144" s="35"/>
      <c r="AA144" s="35"/>
      <c r="AB144" s="35"/>
      <c r="AC144" s="35"/>
      <c r="AD144" s="35"/>
      <c r="AE144" s="35"/>
      <c r="AT144" s="18" t="s">
        <v>140</v>
      </c>
      <c r="AU144" s="18" t="s">
        <v>83</v>
      </c>
    </row>
    <row r="145" spans="1:65" s="2" customFormat="1" ht="10.199999999999999">
      <c r="A145" s="35"/>
      <c r="B145" s="36"/>
      <c r="C145" s="37"/>
      <c r="D145" s="205" t="s">
        <v>141</v>
      </c>
      <c r="E145" s="37"/>
      <c r="F145" s="206" t="s">
        <v>320</v>
      </c>
      <c r="G145" s="37"/>
      <c r="H145" s="37"/>
      <c r="I145" s="202"/>
      <c r="J145" s="37"/>
      <c r="K145" s="37"/>
      <c r="L145" s="40"/>
      <c r="M145" s="203"/>
      <c r="N145" s="204"/>
      <c r="O145" s="72"/>
      <c r="P145" s="72"/>
      <c r="Q145" s="72"/>
      <c r="R145" s="72"/>
      <c r="S145" s="72"/>
      <c r="T145" s="73"/>
      <c r="U145" s="35"/>
      <c r="V145" s="35"/>
      <c r="W145" s="35"/>
      <c r="X145" s="35"/>
      <c r="Y145" s="35"/>
      <c r="Z145" s="35"/>
      <c r="AA145" s="35"/>
      <c r="AB145" s="35"/>
      <c r="AC145" s="35"/>
      <c r="AD145" s="35"/>
      <c r="AE145" s="35"/>
      <c r="AT145" s="18" t="s">
        <v>141</v>
      </c>
      <c r="AU145" s="18" t="s">
        <v>83</v>
      </c>
    </row>
    <row r="146" spans="1:65" s="13" customFormat="1" ht="10.199999999999999">
      <c r="B146" s="207"/>
      <c r="C146" s="208"/>
      <c r="D146" s="200" t="s">
        <v>143</v>
      </c>
      <c r="E146" s="209" t="s">
        <v>1</v>
      </c>
      <c r="F146" s="210" t="s">
        <v>321</v>
      </c>
      <c r="G146" s="208"/>
      <c r="H146" s="209" t="s">
        <v>1</v>
      </c>
      <c r="I146" s="211"/>
      <c r="J146" s="208"/>
      <c r="K146" s="208"/>
      <c r="L146" s="212"/>
      <c r="M146" s="213"/>
      <c r="N146" s="214"/>
      <c r="O146" s="214"/>
      <c r="P146" s="214"/>
      <c r="Q146" s="214"/>
      <c r="R146" s="214"/>
      <c r="S146" s="214"/>
      <c r="T146" s="215"/>
      <c r="AT146" s="216" t="s">
        <v>143</v>
      </c>
      <c r="AU146" s="216" t="s">
        <v>83</v>
      </c>
      <c r="AV146" s="13" t="s">
        <v>81</v>
      </c>
      <c r="AW146" s="13" t="s">
        <v>30</v>
      </c>
      <c r="AX146" s="13" t="s">
        <v>73</v>
      </c>
      <c r="AY146" s="216" t="s">
        <v>131</v>
      </c>
    </row>
    <row r="147" spans="1:65" s="14" customFormat="1" ht="10.199999999999999">
      <c r="B147" s="217"/>
      <c r="C147" s="218"/>
      <c r="D147" s="200" t="s">
        <v>143</v>
      </c>
      <c r="E147" s="219" t="s">
        <v>1</v>
      </c>
      <c r="F147" s="220" t="s">
        <v>322</v>
      </c>
      <c r="G147" s="218"/>
      <c r="H147" s="221">
        <v>0.3</v>
      </c>
      <c r="I147" s="222"/>
      <c r="J147" s="218"/>
      <c r="K147" s="218"/>
      <c r="L147" s="223"/>
      <c r="M147" s="224"/>
      <c r="N147" s="225"/>
      <c r="O147" s="225"/>
      <c r="P147" s="225"/>
      <c r="Q147" s="225"/>
      <c r="R147" s="225"/>
      <c r="S147" s="225"/>
      <c r="T147" s="226"/>
      <c r="AT147" s="227" t="s">
        <v>143</v>
      </c>
      <c r="AU147" s="227" t="s">
        <v>83</v>
      </c>
      <c r="AV147" s="14" t="s">
        <v>83</v>
      </c>
      <c r="AW147" s="14" t="s">
        <v>30</v>
      </c>
      <c r="AX147" s="14" t="s">
        <v>73</v>
      </c>
      <c r="AY147" s="227" t="s">
        <v>131</v>
      </c>
    </row>
    <row r="148" spans="1:65" s="15" customFormat="1" ht="10.199999999999999">
      <c r="B148" s="228"/>
      <c r="C148" s="229"/>
      <c r="D148" s="200" t="s">
        <v>143</v>
      </c>
      <c r="E148" s="230" t="s">
        <v>1</v>
      </c>
      <c r="F148" s="231" t="s">
        <v>146</v>
      </c>
      <c r="G148" s="229"/>
      <c r="H148" s="232">
        <v>0.3</v>
      </c>
      <c r="I148" s="233"/>
      <c r="J148" s="229"/>
      <c r="K148" s="229"/>
      <c r="L148" s="234"/>
      <c r="M148" s="235"/>
      <c r="N148" s="236"/>
      <c r="O148" s="236"/>
      <c r="P148" s="236"/>
      <c r="Q148" s="236"/>
      <c r="R148" s="236"/>
      <c r="S148" s="236"/>
      <c r="T148" s="237"/>
      <c r="AT148" s="238" t="s">
        <v>143</v>
      </c>
      <c r="AU148" s="238" t="s">
        <v>83</v>
      </c>
      <c r="AV148" s="15" t="s">
        <v>139</v>
      </c>
      <c r="AW148" s="15" t="s">
        <v>30</v>
      </c>
      <c r="AX148" s="15" t="s">
        <v>81</v>
      </c>
      <c r="AY148" s="238" t="s">
        <v>131</v>
      </c>
    </row>
    <row r="149" spans="1:65" s="2" customFormat="1" ht="37.799999999999997" customHeight="1">
      <c r="A149" s="35"/>
      <c r="B149" s="36"/>
      <c r="C149" s="187" t="s">
        <v>152</v>
      </c>
      <c r="D149" s="187" t="s">
        <v>134</v>
      </c>
      <c r="E149" s="188" t="s">
        <v>323</v>
      </c>
      <c r="F149" s="189" t="s">
        <v>324</v>
      </c>
      <c r="G149" s="190" t="s">
        <v>155</v>
      </c>
      <c r="H149" s="191">
        <v>10.507</v>
      </c>
      <c r="I149" s="192"/>
      <c r="J149" s="193">
        <f>ROUND(I149*H149,2)</f>
        <v>0</v>
      </c>
      <c r="K149" s="189" t="s">
        <v>138</v>
      </c>
      <c r="L149" s="40"/>
      <c r="M149" s="194" t="s">
        <v>1</v>
      </c>
      <c r="N149" s="195" t="s">
        <v>38</v>
      </c>
      <c r="O149" s="72"/>
      <c r="P149" s="196">
        <f>O149*H149</f>
        <v>0</v>
      </c>
      <c r="Q149" s="196">
        <v>0</v>
      </c>
      <c r="R149" s="196">
        <f>Q149*H149</f>
        <v>0</v>
      </c>
      <c r="S149" s="196">
        <v>0</v>
      </c>
      <c r="T149" s="197">
        <f>S149*H149</f>
        <v>0</v>
      </c>
      <c r="U149" s="35"/>
      <c r="V149" s="35"/>
      <c r="W149" s="35"/>
      <c r="X149" s="35"/>
      <c r="Y149" s="35"/>
      <c r="Z149" s="35"/>
      <c r="AA149" s="35"/>
      <c r="AB149" s="35"/>
      <c r="AC149" s="35"/>
      <c r="AD149" s="35"/>
      <c r="AE149" s="35"/>
      <c r="AR149" s="198" t="s">
        <v>139</v>
      </c>
      <c r="AT149" s="198" t="s">
        <v>134</v>
      </c>
      <c r="AU149" s="198" t="s">
        <v>83</v>
      </c>
      <c r="AY149" s="18" t="s">
        <v>131</v>
      </c>
      <c r="BE149" s="199">
        <f>IF(N149="základní",J149,0)</f>
        <v>0</v>
      </c>
      <c r="BF149" s="199">
        <f>IF(N149="snížená",J149,0)</f>
        <v>0</v>
      </c>
      <c r="BG149" s="199">
        <f>IF(N149="zákl. přenesená",J149,0)</f>
        <v>0</v>
      </c>
      <c r="BH149" s="199">
        <f>IF(N149="sníž. přenesená",J149,0)</f>
        <v>0</v>
      </c>
      <c r="BI149" s="199">
        <f>IF(N149="nulová",J149,0)</f>
        <v>0</v>
      </c>
      <c r="BJ149" s="18" t="s">
        <v>81</v>
      </c>
      <c r="BK149" s="199">
        <f>ROUND(I149*H149,2)</f>
        <v>0</v>
      </c>
      <c r="BL149" s="18" t="s">
        <v>139</v>
      </c>
      <c r="BM149" s="198" t="s">
        <v>156</v>
      </c>
    </row>
    <row r="150" spans="1:65" s="2" customFormat="1" ht="28.8">
      <c r="A150" s="35"/>
      <c r="B150" s="36"/>
      <c r="C150" s="37"/>
      <c r="D150" s="200" t="s">
        <v>140</v>
      </c>
      <c r="E150" s="37"/>
      <c r="F150" s="201" t="s">
        <v>324</v>
      </c>
      <c r="G150" s="37"/>
      <c r="H150" s="37"/>
      <c r="I150" s="202"/>
      <c r="J150" s="37"/>
      <c r="K150" s="37"/>
      <c r="L150" s="40"/>
      <c r="M150" s="203"/>
      <c r="N150" s="204"/>
      <c r="O150" s="72"/>
      <c r="P150" s="72"/>
      <c r="Q150" s="72"/>
      <c r="R150" s="72"/>
      <c r="S150" s="72"/>
      <c r="T150" s="73"/>
      <c r="U150" s="35"/>
      <c r="V150" s="35"/>
      <c r="W150" s="35"/>
      <c r="X150" s="35"/>
      <c r="Y150" s="35"/>
      <c r="Z150" s="35"/>
      <c r="AA150" s="35"/>
      <c r="AB150" s="35"/>
      <c r="AC150" s="35"/>
      <c r="AD150" s="35"/>
      <c r="AE150" s="35"/>
      <c r="AT150" s="18" t="s">
        <v>140</v>
      </c>
      <c r="AU150" s="18" t="s">
        <v>83</v>
      </c>
    </row>
    <row r="151" spans="1:65" s="2" customFormat="1" ht="10.199999999999999">
      <c r="A151" s="35"/>
      <c r="B151" s="36"/>
      <c r="C151" s="37"/>
      <c r="D151" s="205" t="s">
        <v>141</v>
      </c>
      <c r="E151" s="37"/>
      <c r="F151" s="206" t="s">
        <v>325</v>
      </c>
      <c r="G151" s="37"/>
      <c r="H151" s="37"/>
      <c r="I151" s="202"/>
      <c r="J151" s="37"/>
      <c r="K151" s="37"/>
      <c r="L151" s="40"/>
      <c r="M151" s="203"/>
      <c r="N151" s="204"/>
      <c r="O151" s="72"/>
      <c r="P151" s="72"/>
      <c r="Q151" s="72"/>
      <c r="R151" s="72"/>
      <c r="S151" s="72"/>
      <c r="T151" s="73"/>
      <c r="U151" s="35"/>
      <c r="V151" s="35"/>
      <c r="W151" s="35"/>
      <c r="X151" s="35"/>
      <c r="Y151" s="35"/>
      <c r="Z151" s="35"/>
      <c r="AA151" s="35"/>
      <c r="AB151" s="35"/>
      <c r="AC151" s="35"/>
      <c r="AD151" s="35"/>
      <c r="AE151" s="35"/>
      <c r="AT151" s="18" t="s">
        <v>141</v>
      </c>
      <c r="AU151" s="18" t="s">
        <v>83</v>
      </c>
    </row>
    <row r="152" spans="1:65" s="13" customFormat="1" ht="10.199999999999999">
      <c r="B152" s="207"/>
      <c r="C152" s="208"/>
      <c r="D152" s="200" t="s">
        <v>143</v>
      </c>
      <c r="E152" s="209" t="s">
        <v>1</v>
      </c>
      <c r="F152" s="210" t="s">
        <v>326</v>
      </c>
      <c r="G152" s="208"/>
      <c r="H152" s="209" t="s">
        <v>1</v>
      </c>
      <c r="I152" s="211"/>
      <c r="J152" s="208"/>
      <c r="K152" s="208"/>
      <c r="L152" s="212"/>
      <c r="M152" s="213"/>
      <c r="N152" s="214"/>
      <c r="O152" s="214"/>
      <c r="P152" s="214"/>
      <c r="Q152" s="214"/>
      <c r="R152" s="214"/>
      <c r="S152" s="214"/>
      <c r="T152" s="215"/>
      <c r="AT152" s="216" t="s">
        <v>143</v>
      </c>
      <c r="AU152" s="216" t="s">
        <v>83</v>
      </c>
      <c r="AV152" s="13" t="s">
        <v>81</v>
      </c>
      <c r="AW152" s="13" t="s">
        <v>30</v>
      </c>
      <c r="AX152" s="13" t="s">
        <v>73</v>
      </c>
      <c r="AY152" s="216" t="s">
        <v>131</v>
      </c>
    </row>
    <row r="153" spans="1:65" s="13" customFormat="1" ht="10.199999999999999">
      <c r="B153" s="207"/>
      <c r="C153" s="208"/>
      <c r="D153" s="200" t="s">
        <v>143</v>
      </c>
      <c r="E153" s="209" t="s">
        <v>1</v>
      </c>
      <c r="F153" s="210" t="s">
        <v>327</v>
      </c>
      <c r="G153" s="208"/>
      <c r="H153" s="209" t="s">
        <v>1</v>
      </c>
      <c r="I153" s="211"/>
      <c r="J153" s="208"/>
      <c r="K153" s="208"/>
      <c r="L153" s="212"/>
      <c r="M153" s="213"/>
      <c r="N153" s="214"/>
      <c r="O153" s="214"/>
      <c r="P153" s="214"/>
      <c r="Q153" s="214"/>
      <c r="R153" s="214"/>
      <c r="S153" s="214"/>
      <c r="T153" s="215"/>
      <c r="AT153" s="216" t="s">
        <v>143</v>
      </c>
      <c r="AU153" s="216" t="s">
        <v>83</v>
      </c>
      <c r="AV153" s="13" t="s">
        <v>81</v>
      </c>
      <c r="AW153" s="13" t="s">
        <v>30</v>
      </c>
      <c r="AX153" s="13" t="s">
        <v>73</v>
      </c>
      <c r="AY153" s="216" t="s">
        <v>131</v>
      </c>
    </row>
    <row r="154" spans="1:65" s="14" customFormat="1" ht="10.199999999999999">
      <c r="B154" s="217"/>
      <c r="C154" s="218"/>
      <c r="D154" s="200" t="s">
        <v>143</v>
      </c>
      <c r="E154" s="219" t="s">
        <v>1</v>
      </c>
      <c r="F154" s="220" t="s">
        <v>328</v>
      </c>
      <c r="G154" s="218"/>
      <c r="H154" s="221">
        <v>1.008</v>
      </c>
      <c r="I154" s="222"/>
      <c r="J154" s="218"/>
      <c r="K154" s="218"/>
      <c r="L154" s="223"/>
      <c r="M154" s="224"/>
      <c r="N154" s="225"/>
      <c r="O154" s="225"/>
      <c r="P154" s="225"/>
      <c r="Q154" s="225"/>
      <c r="R154" s="225"/>
      <c r="S154" s="225"/>
      <c r="T154" s="226"/>
      <c r="AT154" s="227" t="s">
        <v>143</v>
      </c>
      <c r="AU154" s="227" t="s">
        <v>83</v>
      </c>
      <c r="AV154" s="14" t="s">
        <v>83</v>
      </c>
      <c r="AW154" s="14" t="s">
        <v>30</v>
      </c>
      <c r="AX154" s="14" t="s">
        <v>73</v>
      </c>
      <c r="AY154" s="227" t="s">
        <v>131</v>
      </c>
    </row>
    <row r="155" spans="1:65" s="13" customFormat="1" ht="10.199999999999999">
      <c r="B155" s="207"/>
      <c r="C155" s="208"/>
      <c r="D155" s="200" t="s">
        <v>143</v>
      </c>
      <c r="E155" s="209" t="s">
        <v>1</v>
      </c>
      <c r="F155" s="210" t="s">
        <v>329</v>
      </c>
      <c r="G155" s="208"/>
      <c r="H155" s="209" t="s">
        <v>1</v>
      </c>
      <c r="I155" s="211"/>
      <c r="J155" s="208"/>
      <c r="K155" s="208"/>
      <c r="L155" s="212"/>
      <c r="M155" s="213"/>
      <c r="N155" s="214"/>
      <c r="O155" s="214"/>
      <c r="P155" s="214"/>
      <c r="Q155" s="214"/>
      <c r="R155" s="214"/>
      <c r="S155" s="214"/>
      <c r="T155" s="215"/>
      <c r="AT155" s="216" t="s">
        <v>143</v>
      </c>
      <c r="AU155" s="216" t="s">
        <v>83</v>
      </c>
      <c r="AV155" s="13" t="s">
        <v>81</v>
      </c>
      <c r="AW155" s="13" t="s">
        <v>30</v>
      </c>
      <c r="AX155" s="13" t="s">
        <v>73</v>
      </c>
      <c r="AY155" s="216" t="s">
        <v>131</v>
      </c>
    </row>
    <row r="156" spans="1:65" s="14" customFormat="1" ht="10.199999999999999">
      <c r="B156" s="217"/>
      <c r="C156" s="218"/>
      <c r="D156" s="200" t="s">
        <v>143</v>
      </c>
      <c r="E156" s="219" t="s">
        <v>1</v>
      </c>
      <c r="F156" s="220" t="s">
        <v>330</v>
      </c>
      <c r="G156" s="218"/>
      <c r="H156" s="221">
        <v>0.72</v>
      </c>
      <c r="I156" s="222"/>
      <c r="J156" s="218"/>
      <c r="K156" s="218"/>
      <c r="L156" s="223"/>
      <c r="M156" s="224"/>
      <c r="N156" s="225"/>
      <c r="O156" s="225"/>
      <c r="P156" s="225"/>
      <c r="Q156" s="225"/>
      <c r="R156" s="225"/>
      <c r="S156" s="225"/>
      <c r="T156" s="226"/>
      <c r="AT156" s="227" t="s">
        <v>143</v>
      </c>
      <c r="AU156" s="227" t="s">
        <v>83</v>
      </c>
      <c r="AV156" s="14" t="s">
        <v>83</v>
      </c>
      <c r="AW156" s="14" t="s">
        <v>30</v>
      </c>
      <c r="AX156" s="14" t="s">
        <v>73</v>
      </c>
      <c r="AY156" s="227" t="s">
        <v>131</v>
      </c>
    </row>
    <row r="157" spans="1:65" s="13" customFormat="1" ht="10.199999999999999">
      <c r="B157" s="207"/>
      <c r="C157" s="208"/>
      <c r="D157" s="200" t="s">
        <v>143</v>
      </c>
      <c r="E157" s="209" t="s">
        <v>1</v>
      </c>
      <c r="F157" s="210" t="s">
        <v>331</v>
      </c>
      <c r="G157" s="208"/>
      <c r="H157" s="209" t="s">
        <v>1</v>
      </c>
      <c r="I157" s="211"/>
      <c r="J157" s="208"/>
      <c r="K157" s="208"/>
      <c r="L157" s="212"/>
      <c r="M157" s="213"/>
      <c r="N157" s="214"/>
      <c r="O157" s="214"/>
      <c r="P157" s="214"/>
      <c r="Q157" s="214"/>
      <c r="R157" s="214"/>
      <c r="S157" s="214"/>
      <c r="T157" s="215"/>
      <c r="AT157" s="216" t="s">
        <v>143</v>
      </c>
      <c r="AU157" s="216" t="s">
        <v>83</v>
      </c>
      <c r="AV157" s="13" t="s">
        <v>81</v>
      </c>
      <c r="AW157" s="13" t="s">
        <v>30</v>
      </c>
      <c r="AX157" s="13" t="s">
        <v>73</v>
      </c>
      <c r="AY157" s="216" t="s">
        <v>131</v>
      </c>
    </row>
    <row r="158" spans="1:65" s="14" customFormat="1" ht="20.399999999999999">
      <c r="B158" s="217"/>
      <c r="C158" s="218"/>
      <c r="D158" s="200" t="s">
        <v>143</v>
      </c>
      <c r="E158" s="219" t="s">
        <v>1</v>
      </c>
      <c r="F158" s="220" t="s">
        <v>332</v>
      </c>
      <c r="G158" s="218"/>
      <c r="H158" s="221">
        <v>8.7789999999999999</v>
      </c>
      <c r="I158" s="222"/>
      <c r="J158" s="218"/>
      <c r="K158" s="218"/>
      <c r="L158" s="223"/>
      <c r="M158" s="224"/>
      <c r="N158" s="225"/>
      <c r="O158" s="225"/>
      <c r="P158" s="225"/>
      <c r="Q158" s="225"/>
      <c r="R158" s="225"/>
      <c r="S158" s="225"/>
      <c r="T158" s="226"/>
      <c r="AT158" s="227" t="s">
        <v>143</v>
      </c>
      <c r="AU158" s="227" t="s">
        <v>83</v>
      </c>
      <c r="AV158" s="14" t="s">
        <v>83</v>
      </c>
      <c r="AW158" s="14" t="s">
        <v>30</v>
      </c>
      <c r="AX158" s="14" t="s">
        <v>73</v>
      </c>
      <c r="AY158" s="227" t="s">
        <v>131</v>
      </c>
    </row>
    <row r="159" spans="1:65" s="15" customFormat="1" ht="10.199999999999999">
      <c r="B159" s="228"/>
      <c r="C159" s="229"/>
      <c r="D159" s="200" t="s">
        <v>143</v>
      </c>
      <c r="E159" s="230" t="s">
        <v>1</v>
      </c>
      <c r="F159" s="231" t="s">
        <v>146</v>
      </c>
      <c r="G159" s="229"/>
      <c r="H159" s="232">
        <v>10.507</v>
      </c>
      <c r="I159" s="233"/>
      <c r="J159" s="229"/>
      <c r="K159" s="229"/>
      <c r="L159" s="234"/>
      <c r="M159" s="235"/>
      <c r="N159" s="236"/>
      <c r="O159" s="236"/>
      <c r="P159" s="236"/>
      <c r="Q159" s="236"/>
      <c r="R159" s="236"/>
      <c r="S159" s="236"/>
      <c r="T159" s="237"/>
      <c r="AT159" s="238" t="s">
        <v>143</v>
      </c>
      <c r="AU159" s="238" t="s">
        <v>83</v>
      </c>
      <c r="AV159" s="15" t="s">
        <v>139</v>
      </c>
      <c r="AW159" s="15" t="s">
        <v>30</v>
      </c>
      <c r="AX159" s="15" t="s">
        <v>81</v>
      </c>
      <c r="AY159" s="238" t="s">
        <v>131</v>
      </c>
    </row>
    <row r="160" spans="1:65" s="2" customFormat="1" ht="37.799999999999997" customHeight="1">
      <c r="A160" s="35"/>
      <c r="B160" s="36"/>
      <c r="C160" s="187" t="s">
        <v>139</v>
      </c>
      <c r="D160" s="187" t="s">
        <v>134</v>
      </c>
      <c r="E160" s="188" t="s">
        <v>333</v>
      </c>
      <c r="F160" s="189" t="s">
        <v>334</v>
      </c>
      <c r="G160" s="190" t="s">
        <v>155</v>
      </c>
      <c r="H160" s="191">
        <v>42.026000000000003</v>
      </c>
      <c r="I160" s="192"/>
      <c r="J160" s="193">
        <f>ROUND(I160*H160,2)</f>
        <v>0</v>
      </c>
      <c r="K160" s="189" t="s">
        <v>1</v>
      </c>
      <c r="L160" s="40"/>
      <c r="M160" s="194" t="s">
        <v>1</v>
      </c>
      <c r="N160" s="195" t="s">
        <v>38</v>
      </c>
      <c r="O160" s="72"/>
      <c r="P160" s="196">
        <f>O160*H160</f>
        <v>0</v>
      </c>
      <c r="Q160" s="196">
        <v>0</v>
      </c>
      <c r="R160" s="196">
        <f>Q160*H160</f>
        <v>0</v>
      </c>
      <c r="S160" s="196">
        <v>0</v>
      </c>
      <c r="T160" s="197">
        <f>S160*H160</f>
        <v>0</v>
      </c>
      <c r="U160" s="35"/>
      <c r="V160" s="35"/>
      <c r="W160" s="35"/>
      <c r="X160" s="35"/>
      <c r="Y160" s="35"/>
      <c r="Z160" s="35"/>
      <c r="AA160" s="35"/>
      <c r="AB160" s="35"/>
      <c r="AC160" s="35"/>
      <c r="AD160" s="35"/>
      <c r="AE160" s="35"/>
      <c r="AR160" s="198" t="s">
        <v>139</v>
      </c>
      <c r="AT160" s="198" t="s">
        <v>134</v>
      </c>
      <c r="AU160" s="198" t="s">
        <v>83</v>
      </c>
      <c r="AY160" s="18" t="s">
        <v>131</v>
      </c>
      <c r="BE160" s="199">
        <f>IF(N160="základní",J160,0)</f>
        <v>0</v>
      </c>
      <c r="BF160" s="199">
        <f>IF(N160="snížená",J160,0)</f>
        <v>0</v>
      </c>
      <c r="BG160" s="199">
        <f>IF(N160="zákl. přenesená",J160,0)</f>
        <v>0</v>
      </c>
      <c r="BH160" s="199">
        <f>IF(N160="sníž. přenesená",J160,0)</f>
        <v>0</v>
      </c>
      <c r="BI160" s="199">
        <f>IF(N160="nulová",J160,0)</f>
        <v>0</v>
      </c>
      <c r="BJ160" s="18" t="s">
        <v>81</v>
      </c>
      <c r="BK160" s="199">
        <f>ROUND(I160*H160,2)</f>
        <v>0</v>
      </c>
      <c r="BL160" s="18" t="s">
        <v>139</v>
      </c>
      <c r="BM160" s="198" t="s">
        <v>162</v>
      </c>
    </row>
    <row r="161" spans="1:65" s="2" customFormat="1" ht="19.2">
      <c r="A161" s="35"/>
      <c r="B161" s="36"/>
      <c r="C161" s="37"/>
      <c r="D161" s="200" t="s">
        <v>140</v>
      </c>
      <c r="E161" s="37"/>
      <c r="F161" s="201" t="s">
        <v>334</v>
      </c>
      <c r="G161" s="37"/>
      <c r="H161" s="37"/>
      <c r="I161" s="202"/>
      <c r="J161" s="37"/>
      <c r="K161" s="37"/>
      <c r="L161" s="40"/>
      <c r="M161" s="203"/>
      <c r="N161" s="204"/>
      <c r="O161" s="72"/>
      <c r="P161" s="72"/>
      <c r="Q161" s="72"/>
      <c r="R161" s="72"/>
      <c r="S161" s="72"/>
      <c r="T161" s="73"/>
      <c r="U161" s="35"/>
      <c r="V161" s="35"/>
      <c r="W161" s="35"/>
      <c r="X161" s="35"/>
      <c r="Y161" s="35"/>
      <c r="Z161" s="35"/>
      <c r="AA161" s="35"/>
      <c r="AB161" s="35"/>
      <c r="AC161" s="35"/>
      <c r="AD161" s="35"/>
      <c r="AE161" s="35"/>
      <c r="AT161" s="18" t="s">
        <v>140</v>
      </c>
      <c r="AU161" s="18" t="s">
        <v>83</v>
      </c>
    </row>
    <row r="162" spans="1:65" s="13" customFormat="1" ht="10.199999999999999">
      <c r="B162" s="207"/>
      <c r="C162" s="208"/>
      <c r="D162" s="200" t="s">
        <v>143</v>
      </c>
      <c r="E162" s="209" t="s">
        <v>1</v>
      </c>
      <c r="F162" s="210" t="s">
        <v>326</v>
      </c>
      <c r="G162" s="208"/>
      <c r="H162" s="209" t="s">
        <v>1</v>
      </c>
      <c r="I162" s="211"/>
      <c r="J162" s="208"/>
      <c r="K162" s="208"/>
      <c r="L162" s="212"/>
      <c r="M162" s="213"/>
      <c r="N162" s="214"/>
      <c r="O162" s="214"/>
      <c r="P162" s="214"/>
      <c r="Q162" s="214"/>
      <c r="R162" s="214"/>
      <c r="S162" s="214"/>
      <c r="T162" s="215"/>
      <c r="AT162" s="216" t="s">
        <v>143</v>
      </c>
      <c r="AU162" s="216" t="s">
        <v>83</v>
      </c>
      <c r="AV162" s="13" t="s">
        <v>81</v>
      </c>
      <c r="AW162" s="13" t="s">
        <v>30</v>
      </c>
      <c r="AX162" s="13" t="s">
        <v>73</v>
      </c>
      <c r="AY162" s="216" t="s">
        <v>131</v>
      </c>
    </row>
    <row r="163" spans="1:65" s="13" customFormat="1" ht="10.199999999999999">
      <c r="B163" s="207"/>
      <c r="C163" s="208"/>
      <c r="D163" s="200" t="s">
        <v>143</v>
      </c>
      <c r="E163" s="209" t="s">
        <v>1</v>
      </c>
      <c r="F163" s="210" t="s">
        <v>327</v>
      </c>
      <c r="G163" s="208"/>
      <c r="H163" s="209" t="s">
        <v>1</v>
      </c>
      <c r="I163" s="211"/>
      <c r="J163" s="208"/>
      <c r="K163" s="208"/>
      <c r="L163" s="212"/>
      <c r="M163" s="213"/>
      <c r="N163" s="214"/>
      <c r="O163" s="214"/>
      <c r="P163" s="214"/>
      <c r="Q163" s="214"/>
      <c r="R163" s="214"/>
      <c r="S163" s="214"/>
      <c r="T163" s="215"/>
      <c r="AT163" s="216" t="s">
        <v>143</v>
      </c>
      <c r="AU163" s="216" t="s">
        <v>83</v>
      </c>
      <c r="AV163" s="13" t="s">
        <v>81</v>
      </c>
      <c r="AW163" s="13" t="s">
        <v>30</v>
      </c>
      <c r="AX163" s="13" t="s">
        <v>73</v>
      </c>
      <c r="AY163" s="216" t="s">
        <v>131</v>
      </c>
    </row>
    <row r="164" spans="1:65" s="14" customFormat="1" ht="10.199999999999999">
      <c r="B164" s="217"/>
      <c r="C164" s="218"/>
      <c r="D164" s="200" t="s">
        <v>143</v>
      </c>
      <c r="E164" s="219" t="s">
        <v>1</v>
      </c>
      <c r="F164" s="220" t="s">
        <v>335</v>
      </c>
      <c r="G164" s="218"/>
      <c r="H164" s="221">
        <v>4.032</v>
      </c>
      <c r="I164" s="222"/>
      <c r="J164" s="218"/>
      <c r="K164" s="218"/>
      <c r="L164" s="223"/>
      <c r="M164" s="224"/>
      <c r="N164" s="225"/>
      <c r="O164" s="225"/>
      <c r="P164" s="225"/>
      <c r="Q164" s="225"/>
      <c r="R164" s="225"/>
      <c r="S164" s="225"/>
      <c r="T164" s="226"/>
      <c r="AT164" s="227" t="s">
        <v>143</v>
      </c>
      <c r="AU164" s="227" t="s">
        <v>83</v>
      </c>
      <c r="AV164" s="14" t="s">
        <v>83</v>
      </c>
      <c r="AW164" s="14" t="s">
        <v>30</v>
      </c>
      <c r="AX164" s="14" t="s">
        <v>73</v>
      </c>
      <c r="AY164" s="227" t="s">
        <v>131</v>
      </c>
    </row>
    <row r="165" spans="1:65" s="13" customFormat="1" ht="10.199999999999999">
      <c r="B165" s="207"/>
      <c r="C165" s="208"/>
      <c r="D165" s="200" t="s">
        <v>143</v>
      </c>
      <c r="E165" s="209" t="s">
        <v>1</v>
      </c>
      <c r="F165" s="210" t="s">
        <v>329</v>
      </c>
      <c r="G165" s="208"/>
      <c r="H165" s="209" t="s">
        <v>1</v>
      </c>
      <c r="I165" s="211"/>
      <c r="J165" s="208"/>
      <c r="K165" s="208"/>
      <c r="L165" s="212"/>
      <c r="M165" s="213"/>
      <c r="N165" s="214"/>
      <c r="O165" s="214"/>
      <c r="P165" s="214"/>
      <c r="Q165" s="214"/>
      <c r="R165" s="214"/>
      <c r="S165" s="214"/>
      <c r="T165" s="215"/>
      <c r="AT165" s="216" t="s">
        <v>143</v>
      </c>
      <c r="AU165" s="216" t="s">
        <v>83</v>
      </c>
      <c r="AV165" s="13" t="s">
        <v>81</v>
      </c>
      <c r="AW165" s="13" t="s">
        <v>30</v>
      </c>
      <c r="AX165" s="13" t="s">
        <v>73</v>
      </c>
      <c r="AY165" s="216" t="s">
        <v>131</v>
      </c>
    </row>
    <row r="166" spans="1:65" s="14" customFormat="1" ht="10.199999999999999">
      <c r="B166" s="217"/>
      <c r="C166" s="218"/>
      <c r="D166" s="200" t="s">
        <v>143</v>
      </c>
      <c r="E166" s="219" t="s">
        <v>1</v>
      </c>
      <c r="F166" s="220" t="s">
        <v>336</v>
      </c>
      <c r="G166" s="218"/>
      <c r="H166" s="221">
        <v>2.88</v>
      </c>
      <c r="I166" s="222"/>
      <c r="J166" s="218"/>
      <c r="K166" s="218"/>
      <c r="L166" s="223"/>
      <c r="M166" s="224"/>
      <c r="N166" s="225"/>
      <c r="O166" s="225"/>
      <c r="P166" s="225"/>
      <c r="Q166" s="225"/>
      <c r="R166" s="225"/>
      <c r="S166" s="225"/>
      <c r="T166" s="226"/>
      <c r="AT166" s="227" t="s">
        <v>143</v>
      </c>
      <c r="AU166" s="227" t="s">
        <v>83</v>
      </c>
      <c r="AV166" s="14" t="s">
        <v>83</v>
      </c>
      <c r="AW166" s="14" t="s">
        <v>30</v>
      </c>
      <c r="AX166" s="14" t="s">
        <v>73</v>
      </c>
      <c r="AY166" s="227" t="s">
        <v>131</v>
      </c>
    </row>
    <row r="167" spans="1:65" s="13" customFormat="1" ht="10.199999999999999">
      <c r="B167" s="207"/>
      <c r="C167" s="208"/>
      <c r="D167" s="200" t="s">
        <v>143</v>
      </c>
      <c r="E167" s="209" t="s">
        <v>1</v>
      </c>
      <c r="F167" s="210" t="s">
        <v>331</v>
      </c>
      <c r="G167" s="208"/>
      <c r="H167" s="209" t="s">
        <v>1</v>
      </c>
      <c r="I167" s="211"/>
      <c r="J167" s="208"/>
      <c r="K167" s="208"/>
      <c r="L167" s="212"/>
      <c r="M167" s="213"/>
      <c r="N167" s="214"/>
      <c r="O167" s="214"/>
      <c r="P167" s="214"/>
      <c r="Q167" s="214"/>
      <c r="R167" s="214"/>
      <c r="S167" s="214"/>
      <c r="T167" s="215"/>
      <c r="AT167" s="216" t="s">
        <v>143</v>
      </c>
      <c r="AU167" s="216" t="s">
        <v>83</v>
      </c>
      <c r="AV167" s="13" t="s">
        <v>81</v>
      </c>
      <c r="AW167" s="13" t="s">
        <v>30</v>
      </c>
      <c r="AX167" s="13" t="s">
        <v>73</v>
      </c>
      <c r="AY167" s="216" t="s">
        <v>131</v>
      </c>
    </row>
    <row r="168" spans="1:65" s="14" customFormat="1" ht="20.399999999999999">
      <c r="B168" s="217"/>
      <c r="C168" s="218"/>
      <c r="D168" s="200" t="s">
        <v>143</v>
      </c>
      <c r="E168" s="219" t="s">
        <v>1</v>
      </c>
      <c r="F168" s="220" t="s">
        <v>337</v>
      </c>
      <c r="G168" s="218"/>
      <c r="H168" s="221">
        <v>35.113999999999997</v>
      </c>
      <c r="I168" s="222"/>
      <c r="J168" s="218"/>
      <c r="K168" s="218"/>
      <c r="L168" s="223"/>
      <c r="M168" s="224"/>
      <c r="N168" s="225"/>
      <c r="O168" s="225"/>
      <c r="P168" s="225"/>
      <c r="Q168" s="225"/>
      <c r="R168" s="225"/>
      <c r="S168" s="225"/>
      <c r="T168" s="226"/>
      <c r="AT168" s="227" t="s">
        <v>143</v>
      </c>
      <c r="AU168" s="227" t="s">
        <v>83</v>
      </c>
      <c r="AV168" s="14" t="s">
        <v>83</v>
      </c>
      <c r="AW168" s="14" t="s">
        <v>30</v>
      </c>
      <c r="AX168" s="14" t="s">
        <v>73</v>
      </c>
      <c r="AY168" s="227" t="s">
        <v>131</v>
      </c>
    </row>
    <row r="169" spans="1:65" s="15" customFormat="1" ht="10.199999999999999">
      <c r="B169" s="228"/>
      <c r="C169" s="229"/>
      <c r="D169" s="200" t="s">
        <v>143</v>
      </c>
      <c r="E169" s="230" t="s">
        <v>1</v>
      </c>
      <c r="F169" s="231" t="s">
        <v>146</v>
      </c>
      <c r="G169" s="229"/>
      <c r="H169" s="232">
        <v>42.025999999999996</v>
      </c>
      <c r="I169" s="233"/>
      <c r="J169" s="229"/>
      <c r="K169" s="229"/>
      <c r="L169" s="234"/>
      <c r="M169" s="235"/>
      <c r="N169" s="236"/>
      <c r="O169" s="236"/>
      <c r="P169" s="236"/>
      <c r="Q169" s="236"/>
      <c r="R169" s="236"/>
      <c r="S169" s="236"/>
      <c r="T169" s="237"/>
      <c r="AT169" s="238" t="s">
        <v>143</v>
      </c>
      <c r="AU169" s="238" t="s">
        <v>83</v>
      </c>
      <c r="AV169" s="15" t="s">
        <v>139</v>
      </c>
      <c r="AW169" s="15" t="s">
        <v>30</v>
      </c>
      <c r="AX169" s="15" t="s">
        <v>81</v>
      </c>
      <c r="AY169" s="238" t="s">
        <v>131</v>
      </c>
    </row>
    <row r="170" spans="1:65" s="2" customFormat="1" ht="24.15" customHeight="1">
      <c r="A170" s="35"/>
      <c r="B170" s="36"/>
      <c r="C170" s="187" t="s">
        <v>166</v>
      </c>
      <c r="D170" s="187" t="s">
        <v>134</v>
      </c>
      <c r="E170" s="188" t="s">
        <v>338</v>
      </c>
      <c r="F170" s="189" t="s">
        <v>339</v>
      </c>
      <c r="G170" s="190" t="s">
        <v>176</v>
      </c>
      <c r="H170" s="191">
        <v>8.64</v>
      </c>
      <c r="I170" s="192"/>
      <c r="J170" s="193">
        <f>ROUND(I170*H170,2)</f>
        <v>0</v>
      </c>
      <c r="K170" s="189" t="s">
        <v>138</v>
      </c>
      <c r="L170" s="40"/>
      <c r="M170" s="194" t="s">
        <v>1</v>
      </c>
      <c r="N170" s="195" t="s">
        <v>38</v>
      </c>
      <c r="O170" s="72"/>
      <c r="P170" s="196">
        <f>O170*H170</f>
        <v>0</v>
      </c>
      <c r="Q170" s="196">
        <v>0</v>
      </c>
      <c r="R170" s="196">
        <f>Q170*H170</f>
        <v>0</v>
      </c>
      <c r="S170" s="196">
        <v>0</v>
      </c>
      <c r="T170" s="197">
        <f>S170*H170</f>
        <v>0</v>
      </c>
      <c r="U170" s="35"/>
      <c r="V170" s="35"/>
      <c r="W170" s="35"/>
      <c r="X170" s="35"/>
      <c r="Y170" s="35"/>
      <c r="Z170" s="35"/>
      <c r="AA170" s="35"/>
      <c r="AB170" s="35"/>
      <c r="AC170" s="35"/>
      <c r="AD170" s="35"/>
      <c r="AE170" s="35"/>
      <c r="AR170" s="198" t="s">
        <v>139</v>
      </c>
      <c r="AT170" s="198" t="s">
        <v>134</v>
      </c>
      <c r="AU170" s="198" t="s">
        <v>83</v>
      </c>
      <c r="AY170" s="18" t="s">
        <v>131</v>
      </c>
      <c r="BE170" s="199">
        <f>IF(N170="základní",J170,0)</f>
        <v>0</v>
      </c>
      <c r="BF170" s="199">
        <f>IF(N170="snížená",J170,0)</f>
        <v>0</v>
      </c>
      <c r="BG170" s="199">
        <f>IF(N170="zákl. přenesená",J170,0)</f>
        <v>0</v>
      </c>
      <c r="BH170" s="199">
        <f>IF(N170="sníž. přenesená",J170,0)</f>
        <v>0</v>
      </c>
      <c r="BI170" s="199">
        <f>IF(N170="nulová",J170,0)</f>
        <v>0</v>
      </c>
      <c r="BJ170" s="18" t="s">
        <v>81</v>
      </c>
      <c r="BK170" s="199">
        <f>ROUND(I170*H170,2)</f>
        <v>0</v>
      </c>
      <c r="BL170" s="18" t="s">
        <v>139</v>
      </c>
      <c r="BM170" s="198" t="s">
        <v>169</v>
      </c>
    </row>
    <row r="171" spans="1:65" s="2" customFormat="1" ht="19.2">
      <c r="A171" s="35"/>
      <c r="B171" s="36"/>
      <c r="C171" s="37"/>
      <c r="D171" s="200" t="s">
        <v>140</v>
      </c>
      <c r="E171" s="37"/>
      <c r="F171" s="201" t="s">
        <v>339</v>
      </c>
      <c r="G171" s="37"/>
      <c r="H171" s="37"/>
      <c r="I171" s="202"/>
      <c r="J171" s="37"/>
      <c r="K171" s="37"/>
      <c r="L171" s="40"/>
      <c r="M171" s="203"/>
      <c r="N171" s="204"/>
      <c r="O171" s="72"/>
      <c r="P171" s="72"/>
      <c r="Q171" s="72"/>
      <c r="R171" s="72"/>
      <c r="S171" s="72"/>
      <c r="T171" s="73"/>
      <c r="U171" s="35"/>
      <c r="V171" s="35"/>
      <c r="W171" s="35"/>
      <c r="X171" s="35"/>
      <c r="Y171" s="35"/>
      <c r="Z171" s="35"/>
      <c r="AA171" s="35"/>
      <c r="AB171" s="35"/>
      <c r="AC171" s="35"/>
      <c r="AD171" s="35"/>
      <c r="AE171" s="35"/>
      <c r="AT171" s="18" t="s">
        <v>140</v>
      </c>
      <c r="AU171" s="18" t="s">
        <v>83</v>
      </c>
    </row>
    <row r="172" spans="1:65" s="2" customFormat="1" ht="10.199999999999999">
      <c r="A172" s="35"/>
      <c r="B172" s="36"/>
      <c r="C172" s="37"/>
      <c r="D172" s="205" t="s">
        <v>141</v>
      </c>
      <c r="E172" s="37"/>
      <c r="F172" s="206" t="s">
        <v>340</v>
      </c>
      <c r="G172" s="37"/>
      <c r="H172" s="37"/>
      <c r="I172" s="202"/>
      <c r="J172" s="37"/>
      <c r="K172" s="37"/>
      <c r="L172" s="40"/>
      <c r="M172" s="203"/>
      <c r="N172" s="204"/>
      <c r="O172" s="72"/>
      <c r="P172" s="72"/>
      <c r="Q172" s="72"/>
      <c r="R172" s="72"/>
      <c r="S172" s="72"/>
      <c r="T172" s="73"/>
      <c r="U172" s="35"/>
      <c r="V172" s="35"/>
      <c r="W172" s="35"/>
      <c r="X172" s="35"/>
      <c r="Y172" s="35"/>
      <c r="Z172" s="35"/>
      <c r="AA172" s="35"/>
      <c r="AB172" s="35"/>
      <c r="AC172" s="35"/>
      <c r="AD172" s="35"/>
      <c r="AE172" s="35"/>
      <c r="AT172" s="18" t="s">
        <v>141</v>
      </c>
      <c r="AU172" s="18" t="s">
        <v>83</v>
      </c>
    </row>
    <row r="173" spans="1:65" s="13" customFormat="1" ht="10.199999999999999">
      <c r="B173" s="207"/>
      <c r="C173" s="208"/>
      <c r="D173" s="200" t="s">
        <v>143</v>
      </c>
      <c r="E173" s="209" t="s">
        <v>1</v>
      </c>
      <c r="F173" s="210" t="s">
        <v>341</v>
      </c>
      <c r="G173" s="208"/>
      <c r="H173" s="209" t="s">
        <v>1</v>
      </c>
      <c r="I173" s="211"/>
      <c r="J173" s="208"/>
      <c r="K173" s="208"/>
      <c r="L173" s="212"/>
      <c r="M173" s="213"/>
      <c r="N173" s="214"/>
      <c r="O173" s="214"/>
      <c r="P173" s="214"/>
      <c r="Q173" s="214"/>
      <c r="R173" s="214"/>
      <c r="S173" s="214"/>
      <c r="T173" s="215"/>
      <c r="AT173" s="216" t="s">
        <v>143</v>
      </c>
      <c r="AU173" s="216" t="s">
        <v>83</v>
      </c>
      <c r="AV173" s="13" t="s">
        <v>81</v>
      </c>
      <c r="AW173" s="13" t="s">
        <v>30</v>
      </c>
      <c r="AX173" s="13" t="s">
        <v>73</v>
      </c>
      <c r="AY173" s="216" t="s">
        <v>131</v>
      </c>
    </row>
    <row r="174" spans="1:65" s="14" customFormat="1" ht="10.199999999999999">
      <c r="B174" s="217"/>
      <c r="C174" s="218"/>
      <c r="D174" s="200" t="s">
        <v>143</v>
      </c>
      <c r="E174" s="219" t="s">
        <v>1</v>
      </c>
      <c r="F174" s="220" t="s">
        <v>342</v>
      </c>
      <c r="G174" s="218"/>
      <c r="H174" s="221">
        <v>3.6</v>
      </c>
      <c r="I174" s="222"/>
      <c r="J174" s="218"/>
      <c r="K174" s="218"/>
      <c r="L174" s="223"/>
      <c r="M174" s="224"/>
      <c r="N174" s="225"/>
      <c r="O174" s="225"/>
      <c r="P174" s="225"/>
      <c r="Q174" s="225"/>
      <c r="R174" s="225"/>
      <c r="S174" s="225"/>
      <c r="T174" s="226"/>
      <c r="AT174" s="227" t="s">
        <v>143</v>
      </c>
      <c r="AU174" s="227" t="s">
        <v>83</v>
      </c>
      <c r="AV174" s="14" t="s">
        <v>83</v>
      </c>
      <c r="AW174" s="14" t="s">
        <v>30</v>
      </c>
      <c r="AX174" s="14" t="s">
        <v>73</v>
      </c>
      <c r="AY174" s="227" t="s">
        <v>131</v>
      </c>
    </row>
    <row r="175" spans="1:65" s="13" customFormat="1" ht="10.199999999999999">
      <c r="B175" s="207"/>
      <c r="C175" s="208"/>
      <c r="D175" s="200" t="s">
        <v>143</v>
      </c>
      <c r="E175" s="209" t="s">
        <v>1</v>
      </c>
      <c r="F175" s="210" t="s">
        <v>343</v>
      </c>
      <c r="G175" s="208"/>
      <c r="H175" s="209" t="s">
        <v>1</v>
      </c>
      <c r="I175" s="211"/>
      <c r="J175" s="208"/>
      <c r="K175" s="208"/>
      <c r="L175" s="212"/>
      <c r="M175" s="213"/>
      <c r="N175" s="214"/>
      <c r="O175" s="214"/>
      <c r="P175" s="214"/>
      <c r="Q175" s="214"/>
      <c r="R175" s="214"/>
      <c r="S175" s="214"/>
      <c r="T175" s="215"/>
      <c r="AT175" s="216" t="s">
        <v>143</v>
      </c>
      <c r="AU175" s="216" t="s">
        <v>83</v>
      </c>
      <c r="AV175" s="13" t="s">
        <v>81</v>
      </c>
      <c r="AW175" s="13" t="s">
        <v>30</v>
      </c>
      <c r="AX175" s="13" t="s">
        <v>73</v>
      </c>
      <c r="AY175" s="216" t="s">
        <v>131</v>
      </c>
    </row>
    <row r="176" spans="1:65" s="14" customFormat="1" ht="10.199999999999999">
      <c r="B176" s="217"/>
      <c r="C176" s="218"/>
      <c r="D176" s="200" t="s">
        <v>143</v>
      </c>
      <c r="E176" s="219" t="s">
        <v>1</v>
      </c>
      <c r="F176" s="220" t="s">
        <v>344</v>
      </c>
      <c r="G176" s="218"/>
      <c r="H176" s="221">
        <v>5.04</v>
      </c>
      <c r="I176" s="222"/>
      <c r="J176" s="218"/>
      <c r="K176" s="218"/>
      <c r="L176" s="223"/>
      <c r="M176" s="224"/>
      <c r="N176" s="225"/>
      <c r="O176" s="225"/>
      <c r="P176" s="225"/>
      <c r="Q176" s="225"/>
      <c r="R176" s="225"/>
      <c r="S176" s="225"/>
      <c r="T176" s="226"/>
      <c r="AT176" s="227" t="s">
        <v>143</v>
      </c>
      <c r="AU176" s="227" t="s">
        <v>83</v>
      </c>
      <c r="AV176" s="14" t="s">
        <v>83</v>
      </c>
      <c r="AW176" s="14" t="s">
        <v>30</v>
      </c>
      <c r="AX176" s="14" t="s">
        <v>73</v>
      </c>
      <c r="AY176" s="227" t="s">
        <v>131</v>
      </c>
    </row>
    <row r="177" spans="1:65" s="15" customFormat="1" ht="10.199999999999999">
      <c r="B177" s="228"/>
      <c r="C177" s="229"/>
      <c r="D177" s="200" t="s">
        <v>143</v>
      </c>
      <c r="E177" s="230" t="s">
        <v>1</v>
      </c>
      <c r="F177" s="231" t="s">
        <v>146</v>
      </c>
      <c r="G177" s="229"/>
      <c r="H177" s="232">
        <v>8.64</v>
      </c>
      <c r="I177" s="233"/>
      <c r="J177" s="229"/>
      <c r="K177" s="229"/>
      <c r="L177" s="234"/>
      <c r="M177" s="235"/>
      <c r="N177" s="236"/>
      <c r="O177" s="236"/>
      <c r="P177" s="236"/>
      <c r="Q177" s="236"/>
      <c r="R177" s="236"/>
      <c r="S177" s="236"/>
      <c r="T177" s="237"/>
      <c r="AT177" s="238" t="s">
        <v>143</v>
      </c>
      <c r="AU177" s="238" t="s">
        <v>83</v>
      </c>
      <c r="AV177" s="15" t="s">
        <v>139</v>
      </c>
      <c r="AW177" s="15" t="s">
        <v>30</v>
      </c>
      <c r="AX177" s="15" t="s">
        <v>81</v>
      </c>
      <c r="AY177" s="238" t="s">
        <v>131</v>
      </c>
    </row>
    <row r="178" spans="1:65" s="2" customFormat="1" ht="21.75" customHeight="1">
      <c r="A178" s="35"/>
      <c r="B178" s="36"/>
      <c r="C178" s="187" t="s">
        <v>156</v>
      </c>
      <c r="D178" s="187" t="s">
        <v>134</v>
      </c>
      <c r="E178" s="188" t="s">
        <v>345</v>
      </c>
      <c r="F178" s="189" t="s">
        <v>346</v>
      </c>
      <c r="G178" s="190" t="s">
        <v>176</v>
      </c>
      <c r="H178" s="191">
        <v>21.28</v>
      </c>
      <c r="I178" s="192"/>
      <c r="J178" s="193">
        <f>ROUND(I178*H178,2)</f>
        <v>0</v>
      </c>
      <c r="K178" s="189" t="s">
        <v>1</v>
      </c>
      <c r="L178" s="40"/>
      <c r="M178" s="194" t="s">
        <v>1</v>
      </c>
      <c r="N178" s="195" t="s">
        <v>38</v>
      </c>
      <c r="O178" s="72"/>
      <c r="P178" s="196">
        <f>O178*H178</f>
        <v>0</v>
      </c>
      <c r="Q178" s="196">
        <v>0</v>
      </c>
      <c r="R178" s="196">
        <f>Q178*H178</f>
        <v>0</v>
      </c>
      <c r="S178" s="196">
        <v>0</v>
      </c>
      <c r="T178" s="197">
        <f>S178*H178</f>
        <v>0</v>
      </c>
      <c r="U178" s="35"/>
      <c r="V178" s="35"/>
      <c r="W178" s="35"/>
      <c r="X178" s="35"/>
      <c r="Y178" s="35"/>
      <c r="Z178" s="35"/>
      <c r="AA178" s="35"/>
      <c r="AB178" s="35"/>
      <c r="AC178" s="35"/>
      <c r="AD178" s="35"/>
      <c r="AE178" s="35"/>
      <c r="AR178" s="198" t="s">
        <v>139</v>
      </c>
      <c r="AT178" s="198" t="s">
        <v>134</v>
      </c>
      <c r="AU178" s="198" t="s">
        <v>83</v>
      </c>
      <c r="AY178" s="18" t="s">
        <v>131</v>
      </c>
      <c r="BE178" s="199">
        <f>IF(N178="základní",J178,0)</f>
        <v>0</v>
      </c>
      <c r="BF178" s="199">
        <f>IF(N178="snížená",J178,0)</f>
        <v>0</v>
      </c>
      <c r="BG178" s="199">
        <f>IF(N178="zákl. přenesená",J178,0)</f>
        <v>0</v>
      </c>
      <c r="BH178" s="199">
        <f>IF(N178="sníž. přenesená",J178,0)</f>
        <v>0</v>
      </c>
      <c r="BI178" s="199">
        <f>IF(N178="nulová",J178,0)</f>
        <v>0</v>
      </c>
      <c r="BJ178" s="18" t="s">
        <v>81</v>
      </c>
      <c r="BK178" s="199">
        <f>ROUND(I178*H178,2)</f>
        <v>0</v>
      </c>
      <c r="BL178" s="18" t="s">
        <v>139</v>
      </c>
      <c r="BM178" s="198" t="s">
        <v>177</v>
      </c>
    </row>
    <row r="179" spans="1:65" s="2" customFormat="1" ht="10.199999999999999">
      <c r="A179" s="35"/>
      <c r="B179" s="36"/>
      <c r="C179" s="37"/>
      <c r="D179" s="200" t="s">
        <v>140</v>
      </c>
      <c r="E179" s="37"/>
      <c r="F179" s="201" t="s">
        <v>346</v>
      </c>
      <c r="G179" s="37"/>
      <c r="H179" s="37"/>
      <c r="I179" s="202"/>
      <c r="J179" s="37"/>
      <c r="K179" s="37"/>
      <c r="L179" s="40"/>
      <c r="M179" s="203"/>
      <c r="N179" s="204"/>
      <c r="O179" s="72"/>
      <c r="P179" s="72"/>
      <c r="Q179" s="72"/>
      <c r="R179" s="72"/>
      <c r="S179" s="72"/>
      <c r="T179" s="73"/>
      <c r="U179" s="35"/>
      <c r="V179" s="35"/>
      <c r="W179" s="35"/>
      <c r="X179" s="35"/>
      <c r="Y179" s="35"/>
      <c r="Z179" s="35"/>
      <c r="AA179" s="35"/>
      <c r="AB179" s="35"/>
      <c r="AC179" s="35"/>
      <c r="AD179" s="35"/>
      <c r="AE179" s="35"/>
      <c r="AT179" s="18" t="s">
        <v>140</v>
      </c>
      <c r="AU179" s="18" t="s">
        <v>83</v>
      </c>
    </row>
    <row r="180" spans="1:65" s="13" customFormat="1" ht="10.199999999999999">
      <c r="B180" s="207"/>
      <c r="C180" s="208"/>
      <c r="D180" s="200" t="s">
        <v>143</v>
      </c>
      <c r="E180" s="209" t="s">
        <v>1</v>
      </c>
      <c r="F180" s="210" t="s">
        <v>280</v>
      </c>
      <c r="G180" s="208"/>
      <c r="H180" s="209" t="s">
        <v>1</v>
      </c>
      <c r="I180" s="211"/>
      <c r="J180" s="208"/>
      <c r="K180" s="208"/>
      <c r="L180" s="212"/>
      <c r="M180" s="213"/>
      <c r="N180" s="214"/>
      <c r="O180" s="214"/>
      <c r="P180" s="214"/>
      <c r="Q180" s="214"/>
      <c r="R180" s="214"/>
      <c r="S180" s="214"/>
      <c r="T180" s="215"/>
      <c r="AT180" s="216" t="s">
        <v>143</v>
      </c>
      <c r="AU180" s="216" t="s">
        <v>83</v>
      </c>
      <c r="AV180" s="13" t="s">
        <v>81</v>
      </c>
      <c r="AW180" s="13" t="s">
        <v>30</v>
      </c>
      <c r="AX180" s="13" t="s">
        <v>73</v>
      </c>
      <c r="AY180" s="216" t="s">
        <v>131</v>
      </c>
    </row>
    <row r="181" spans="1:65" s="14" customFormat="1" ht="10.199999999999999">
      <c r="B181" s="217"/>
      <c r="C181" s="218"/>
      <c r="D181" s="200" t="s">
        <v>143</v>
      </c>
      <c r="E181" s="219" t="s">
        <v>1</v>
      </c>
      <c r="F181" s="220" t="s">
        <v>347</v>
      </c>
      <c r="G181" s="218"/>
      <c r="H181" s="221">
        <v>21.28</v>
      </c>
      <c r="I181" s="222"/>
      <c r="J181" s="218"/>
      <c r="K181" s="218"/>
      <c r="L181" s="223"/>
      <c r="M181" s="224"/>
      <c r="N181" s="225"/>
      <c r="O181" s="225"/>
      <c r="P181" s="225"/>
      <c r="Q181" s="225"/>
      <c r="R181" s="225"/>
      <c r="S181" s="225"/>
      <c r="T181" s="226"/>
      <c r="AT181" s="227" t="s">
        <v>143</v>
      </c>
      <c r="AU181" s="227" t="s">
        <v>83</v>
      </c>
      <c r="AV181" s="14" t="s">
        <v>83</v>
      </c>
      <c r="AW181" s="14" t="s">
        <v>30</v>
      </c>
      <c r="AX181" s="14" t="s">
        <v>73</v>
      </c>
      <c r="AY181" s="227" t="s">
        <v>131</v>
      </c>
    </row>
    <row r="182" spans="1:65" s="15" customFormat="1" ht="10.199999999999999">
      <c r="B182" s="228"/>
      <c r="C182" s="229"/>
      <c r="D182" s="200" t="s">
        <v>143</v>
      </c>
      <c r="E182" s="230" t="s">
        <v>1</v>
      </c>
      <c r="F182" s="231" t="s">
        <v>146</v>
      </c>
      <c r="G182" s="229"/>
      <c r="H182" s="232">
        <v>21.28</v>
      </c>
      <c r="I182" s="233"/>
      <c r="J182" s="229"/>
      <c r="K182" s="229"/>
      <c r="L182" s="234"/>
      <c r="M182" s="235"/>
      <c r="N182" s="236"/>
      <c r="O182" s="236"/>
      <c r="P182" s="236"/>
      <c r="Q182" s="236"/>
      <c r="R182" s="236"/>
      <c r="S182" s="236"/>
      <c r="T182" s="237"/>
      <c r="AT182" s="238" t="s">
        <v>143</v>
      </c>
      <c r="AU182" s="238" t="s">
        <v>83</v>
      </c>
      <c r="AV182" s="15" t="s">
        <v>139</v>
      </c>
      <c r="AW182" s="15" t="s">
        <v>30</v>
      </c>
      <c r="AX182" s="15" t="s">
        <v>81</v>
      </c>
      <c r="AY182" s="238" t="s">
        <v>131</v>
      </c>
    </row>
    <row r="183" spans="1:65" s="2" customFormat="1" ht="33" customHeight="1">
      <c r="A183" s="35"/>
      <c r="B183" s="36"/>
      <c r="C183" s="187" t="s">
        <v>181</v>
      </c>
      <c r="D183" s="187" t="s">
        <v>134</v>
      </c>
      <c r="E183" s="188" t="s">
        <v>348</v>
      </c>
      <c r="F183" s="189" t="s">
        <v>349</v>
      </c>
      <c r="G183" s="190" t="s">
        <v>137</v>
      </c>
      <c r="H183" s="191">
        <v>0.10199999999999999</v>
      </c>
      <c r="I183" s="192"/>
      <c r="J183" s="193">
        <f>ROUND(I183*H183,2)</f>
        <v>0</v>
      </c>
      <c r="K183" s="189" t="s">
        <v>138</v>
      </c>
      <c r="L183" s="40"/>
      <c r="M183" s="194" t="s">
        <v>1</v>
      </c>
      <c r="N183" s="195" t="s">
        <v>38</v>
      </c>
      <c r="O183" s="72"/>
      <c r="P183" s="196">
        <f>O183*H183</f>
        <v>0</v>
      </c>
      <c r="Q183" s="196">
        <v>0</v>
      </c>
      <c r="R183" s="196">
        <f>Q183*H183</f>
        <v>0</v>
      </c>
      <c r="S183" s="196">
        <v>0</v>
      </c>
      <c r="T183" s="197">
        <f>S183*H183</f>
        <v>0</v>
      </c>
      <c r="U183" s="35"/>
      <c r="V183" s="35"/>
      <c r="W183" s="35"/>
      <c r="X183" s="35"/>
      <c r="Y183" s="35"/>
      <c r="Z183" s="35"/>
      <c r="AA183" s="35"/>
      <c r="AB183" s="35"/>
      <c r="AC183" s="35"/>
      <c r="AD183" s="35"/>
      <c r="AE183" s="35"/>
      <c r="AR183" s="198" t="s">
        <v>139</v>
      </c>
      <c r="AT183" s="198" t="s">
        <v>134</v>
      </c>
      <c r="AU183" s="198" t="s">
        <v>83</v>
      </c>
      <c r="AY183" s="18" t="s">
        <v>131</v>
      </c>
      <c r="BE183" s="199">
        <f>IF(N183="základní",J183,0)</f>
        <v>0</v>
      </c>
      <c r="BF183" s="199">
        <f>IF(N183="snížená",J183,0)</f>
        <v>0</v>
      </c>
      <c r="BG183" s="199">
        <f>IF(N183="zákl. přenesená",J183,0)</f>
        <v>0</v>
      </c>
      <c r="BH183" s="199">
        <f>IF(N183="sníž. přenesená",J183,0)</f>
        <v>0</v>
      </c>
      <c r="BI183" s="199">
        <f>IF(N183="nulová",J183,0)</f>
        <v>0</v>
      </c>
      <c r="BJ183" s="18" t="s">
        <v>81</v>
      </c>
      <c r="BK183" s="199">
        <f>ROUND(I183*H183,2)</f>
        <v>0</v>
      </c>
      <c r="BL183" s="18" t="s">
        <v>139</v>
      </c>
      <c r="BM183" s="198" t="s">
        <v>184</v>
      </c>
    </row>
    <row r="184" spans="1:65" s="2" customFormat="1" ht="19.2">
      <c r="A184" s="35"/>
      <c r="B184" s="36"/>
      <c r="C184" s="37"/>
      <c r="D184" s="200" t="s">
        <v>140</v>
      </c>
      <c r="E184" s="37"/>
      <c r="F184" s="201" t="s">
        <v>349</v>
      </c>
      <c r="G184" s="37"/>
      <c r="H184" s="37"/>
      <c r="I184" s="202"/>
      <c r="J184" s="37"/>
      <c r="K184" s="37"/>
      <c r="L184" s="40"/>
      <c r="M184" s="203"/>
      <c r="N184" s="204"/>
      <c r="O184" s="72"/>
      <c r="P184" s="72"/>
      <c r="Q184" s="72"/>
      <c r="R184" s="72"/>
      <c r="S184" s="72"/>
      <c r="T184" s="73"/>
      <c r="U184" s="35"/>
      <c r="V184" s="35"/>
      <c r="W184" s="35"/>
      <c r="X184" s="35"/>
      <c r="Y184" s="35"/>
      <c r="Z184" s="35"/>
      <c r="AA184" s="35"/>
      <c r="AB184" s="35"/>
      <c r="AC184" s="35"/>
      <c r="AD184" s="35"/>
      <c r="AE184" s="35"/>
      <c r="AT184" s="18" t="s">
        <v>140</v>
      </c>
      <c r="AU184" s="18" t="s">
        <v>83</v>
      </c>
    </row>
    <row r="185" spans="1:65" s="2" customFormat="1" ht="10.199999999999999">
      <c r="A185" s="35"/>
      <c r="B185" s="36"/>
      <c r="C185" s="37"/>
      <c r="D185" s="205" t="s">
        <v>141</v>
      </c>
      <c r="E185" s="37"/>
      <c r="F185" s="206" t="s">
        <v>350</v>
      </c>
      <c r="G185" s="37"/>
      <c r="H185" s="37"/>
      <c r="I185" s="202"/>
      <c r="J185" s="37"/>
      <c r="K185" s="37"/>
      <c r="L185" s="40"/>
      <c r="M185" s="203"/>
      <c r="N185" s="204"/>
      <c r="O185" s="72"/>
      <c r="P185" s="72"/>
      <c r="Q185" s="72"/>
      <c r="R185" s="72"/>
      <c r="S185" s="72"/>
      <c r="T185" s="73"/>
      <c r="U185" s="35"/>
      <c r="V185" s="35"/>
      <c r="W185" s="35"/>
      <c r="X185" s="35"/>
      <c r="Y185" s="35"/>
      <c r="Z185" s="35"/>
      <c r="AA185" s="35"/>
      <c r="AB185" s="35"/>
      <c r="AC185" s="35"/>
      <c r="AD185" s="35"/>
      <c r="AE185" s="35"/>
      <c r="AT185" s="18" t="s">
        <v>141</v>
      </c>
      <c r="AU185" s="18" t="s">
        <v>83</v>
      </c>
    </row>
    <row r="186" spans="1:65" s="13" customFormat="1" ht="10.199999999999999">
      <c r="B186" s="207"/>
      <c r="C186" s="208"/>
      <c r="D186" s="200" t="s">
        <v>143</v>
      </c>
      <c r="E186" s="209" t="s">
        <v>1</v>
      </c>
      <c r="F186" s="210" t="s">
        <v>351</v>
      </c>
      <c r="G186" s="208"/>
      <c r="H186" s="209" t="s">
        <v>1</v>
      </c>
      <c r="I186" s="211"/>
      <c r="J186" s="208"/>
      <c r="K186" s="208"/>
      <c r="L186" s="212"/>
      <c r="M186" s="213"/>
      <c r="N186" s="214"/>
      <c r="O186" s="214"/>
      <c r="P186" s="214"/>
      <c r="Q186" s="214"/>
      <c r="R186" s="214"/>
      <c r="S186" s="214"/>
      <c r="T186" s="215"/>
      <c r="AT186" s="216" t="s">
        <v>143</v>
      </c>
      <c r="AU186" s="216" t="s">
        <v>83</v>
      </c>
      <c r="AV186" s="13" t="s">
        <v>81</v>
      </c>
      <c r="AW186" s="13" t="s">
        <v>30</v>
      </c>
      <c r="AX186" s="13" t="s">
        <v>73</v>
      </c>
      <c r="AY186" s="216" t="s">
        <v>131</v>
      </c>
    </row>
    <row r="187" spans="1:65" s="14" customFormat="1" ht="10.199999999999999">
      <c r="B187" s="217"/>
      <c r="C187" s="218"/>
      <c r="D187" s="200" t="s">
        <v>143</v>
      </c>
      <c r="E187" s="219" t="s">
        <v>1</v>
      </c>
      <c r="F187" s="220" t="s">
        <v>352</v>
      </c>
      <c r="G187" s="218"/>
      <c r="H187" s="221">
        <v>4.9000000000000002E-2</v>
      </c>
      <c r="I187" s="222"/>
      <c r="J187" s="218"/>
      <c r="K187" s="218"/>
      <c r="L187" s="223"/>
      <c r="M187" s="224"/>
      <c r="N187" s="225"/>
      <c r="O187" s="225"/>
      <c r="P187" s="225"/>
      <c r="Q187" s="225"/>
      <c r="R187" s="225"/>
      <c r="S187" s="225"/>
      <c r="T187" s="226"/>
      <c r="AT187" s="227" t="s">
        <v>143</v>
      </c>
      <c r="AU187" s="227" t="s">
        <v>83</v>
      </c>
      <c r="AV187" s="14" t="s">
        <v>83</v>
      </c>
      <c r="AW187" s="14" t="s">
        <v>30</v>
      </c>
      <c r="AX187" s="14" t="s">
        <v>73</v>
      </c>
      <c r="AY187" s="227" t="s">
        <v>131</v>
      </c>
    </row>
    <row r="188" spans="1:65" s="13" customFormat="1" ht="10.199999999999999">
      <c r="B188" s="207"/>
      <c r="C188" s="208"/>
      <c r="D188" s="200" t="s">
        <v>143</v>
      </c>
      <c r="E188" s="209" t="s">
        <v>1</v>
      </c>
      <c r="F188" s="210" t="s">
        <v>353</v>
      </c>
      <c r="G188" s="208"/>
      <c r="H188" s="209" t="s">
        <v>1</v>
      </c>
      <c r="I188" s="211"/>
      <c r="J188" s="208"/>
      <c r="K188" s="208"/>
      <c r="L188" s="212"/>
      <c r="M188" s="213"/>
      <c r="N188" s="214"/>
      <c r="O188" s="214"/>
      <c r="P188" s="214"/>
      <c r="Q188" s="214"/>
      <c r="R188" s="214"/>
      <c r="S188" s="214"/>
      <c r="T188" s="215"/>
      <c r="AT188" s="216" t="s">
        <v>143</v>
      </c>
      <c r="AU188" s="216" t="s">
        <v>83</v>
      </c>
      <c r="AV188" s="13" t="s">
        <v>81</v>
      </c>
      <c r="AW188" s="13" t="s">
        <v>30</v>
      </c>
      <c r="AX188" s="13" t="s">
        <v>73</v>
      </c>
      <c r="AY188" s="216" t="s">
        <v>131</v>
      </c>
    </row>
    <row r="189" spans="1:65" s="14" customFormat="1" ht="10.199999999999999">
      <c r="B189" s="217"/>
      <c r="C189" s="218"/>
      <c r="D189" s="200" t="s">
        <v>143</v>
      </c>
      <c r="E189" s="219" t="s">
        <v>1</v>
      </c>
      <c r="F189" s="220" t="s">
        <v>354</v>
      </c>
      <c r="G189" s="218"/>
      <c r="H189" s="221">
        <v>1.4999999999999999E-2</v>
      </c>
      <c r="I189" s="222"/>
      <c r="J189" s="218"/>
      <c r="K189" s="218"/>
      <c r="L189" s="223"/>
      <c r="M189" s="224"/>
      <c r="N189" s="225"/>
      <c r="O189" s="225"/>
      <c r="P189" s="225"/>
      <c r="Q189" s="225"/>
      <c r="R189" s="225"/>
      <c r="S189" s="225"/>
      <c r="T189" s="226"/>
      <c r="AT189" s="227" t="s">
        <v>143</v>
      </c>
      <c r="AU189" s="227" t="s">
        <v>83</v>
      </c>
      <c r="AV189" s="14" t="s">
        <v>83</v>
      </c>
      <c r="AW189" s="14" t="s">
        <v>30</v>
      </c>
      <c r="AX189" s="14" t="s">
        <v>73</v>
      </c>
      <c r="AY189" s="227" t="s">
        <v>131</v>
      </c>
    </row>
    <row r="190" spans="1:65" s="13" customFormat="1" ht="10.199999999999999">
      <c r="B190" s="207"/>
      <c r="C190" s="208"/>
      <c r="D190" s="200" t="s">
        <v>143</v>
      </c>
      <c r="E190" s="209" t="s">
        <v>1</v>
      </c>
      <c r="F190" s="210" t="s">
        <v>355</v>
      </c>
      <c r="G190" s="208"/>
      <c r="H190" s="209" t="s">
        <v>1</v>
      </c>
      <c r="I190" s="211"/>
      <c r="J190" s="208"/>
      <c r="K190" s="208"/>
      <c r="L190" s="212"/>
      <c r="M190" s="213"/>
      <c r="N190" s="214"/>
      <c r="O190" s="214"/>
      <c r="P190" s="214"/>
      <c r="Q190" s="214"/>
      <c r="R190" s="214"/>
      <c r="S190" s="214"/>
      <c r="T190" s="215"/>
      <c r="AT190" s="216" t="s">
        <v>143</v>
      </c>
      <c r="AU190" s="216" t="s">
        <v>83</v>
      </c>
      <c r="AV190" s="13" t="s">
        <v>81</v>
      </c>
      <c r="AW190" s="13" t="s">
        <v>30</v>
      </c>
      <c r="AX190" s="13" t="s">
        <v>73</v>
      </c>
      <c r="AY190" s="216" t="s">
        <v>131</v>
      </c>
    </row>
    <row r="191" spans="1:65" s="14" customFormat="1" ht="10.199999999999999">
      <c r="B191" s="217"/>
      <c r="C191" s="218"/>
      <c r="D191" s="200" t="s">
        <v>143</v>
      </c>
      <c r="E191" s="219" t="s">
        <v>1</v>
      </c>
      <c r="F191" s="220" t="s">
        <v>356</v>
      </c>
      <c r="G191" s="218"/>
      <c r="H191" s="221">
        <v>1.4E-2</v>
      </c>
      <c r="I191" s="222"/>
      <c r="J191" s="218"/>
      <c r="K191" s="218"/>
      <c r="L191" s="223"/>
      <c r="M191" s="224"/>
      <c r="N191" s="225"/>
      <c r="O191" s="225"/>
      <c r="P191" s="225"/>
      <c r="Q191" s="225"/>
      <c r="R191" s="225"/>
      <c r="S191" s="225"/>
      <c r="T191" s="226"/>
      <c r="AT191" s="227" t="s">
        <v>143</v>
      </c>
      <c r="AU191" s="227" t="s">
        <v>83</v>
      </c>
      <c r="AV191" s="14" t="s">
        <v>83</v>
      </c>
      <c r="AW191" s="14" t="s">
        <v>30</v>
      </c>
      <c r="AX191" s="14" t="s">
        <v>73</v>
      </c>
      <c r="AY191" s="227" t="s">
        <v>131</v>
      </c>
    </row>
    <row r="192" spans="1:65" s="13" customFormat="1" ht="10.199999999999999">
      <c r="B192" s="207"/>
      <c r="C192" s="208"/>
      <c r="D192" s="200" t="s">
        <v>143</v>
      </c>
      <c r="E192" s="209" t="s">
        <v>1</v>
      </c>
      <c r="F192" s="210" t="s">
        <v>357</v>
      </c>
      <c r="G192" s="208"/>
      <c r="H192" s="209" t="s">
        <v>1</v>
      </c>
      <c r="I192" s="211"/>
      <c r="J192" s="208"/>
      <c r="K192" s="208"/>
      <c r="L192" s="212"/>
      <c r="M192" s="213"/>
      <c r="N192" s="214"/>
      <c r="O192" s="214"/>
      <c r="P192" s="214"/>
      <c r="Q192" s="214"/>
      <c r="R192" s="214"/>
      <c r="S192" s="214"/>
      <c r="T192" s="215"/>
      <c r="AT192" s="216" t="s">
        <v>143</v>
      </c>
      <c r="AU192" s="216" t="s">
        <v>83</v>
      </c>
      <c r="AV192" s="13" t="s">
        <v>81</v>
      </c>
      <c r="AW192" s="13" t="s">
        <v>30</v>
      </c>
      <c r="AX192" s="13" t="s">
        <v>73</v>
      </c>
      <c r="AY192" s="216" t="s">
        <v>131</v>
      </c>
    </row>
    <row r="193" spans="1:65" s="14" customFormat="1" ht="10.199999999999999">
      <c r="B193" s="217"/>
      <c r="C193" s="218"/>
      <c r="D193" s="200" t="s">
        <v>143</v>
      </c>
      <c r="E193" s="219" t="s">
        <v>1</v>
      </c>
      <c r="F193" s="220" t="s">
        <v>358</v>
      </c>
      <c r="G193" s="218"/>
      <c r="H193" s="221">
        <v>2.4E-2</v>
      </c>
      <c r="I193" s="222"/>
      <c r="J193" s="218"/>
      <c r="K193" s="218"/>
      <c r="L193" s="223"/>
      <c r="M193" s="224"/>
      <c r="N193" s="225"/>
      <c r="O193" s="225"/>
      <c r="P193" s="225"/>
      <c r="Q193" s="225"/>
      <c r="R193" s="225"/>
      <c r="S193" s="225"/>
      <c r="T193" s="226"/>
      <c r="AT193" s="227" t="s">
        <v>143</v>
      </c>
      <c r="AU193" s="227" t="s">
        <v>83</v>
      </c>
      <c r="AV193" s="14" t="s">
        <v>83</v>
      </c>
      <c r="AW193" s="14" t="s">
        <v>30</v>
      </c>
      <c r="AX193" s="14" t="s">
        <v>73</v>
      </c>
      <c r="AY193" s="227" t="s">
        <v>131</v>
      </c>
    </row>
    <row r="194" spans="1:65" s="15" customFormat="1" ht="10.199999999999999">
      <c r="B194" s="228"/>
      <c r="C194" s="229"/>
      <c r="D194" s="200" t="s">
        <v>143</v>
      </c>
      <c r="E194" s="230" t="s">
        <v>1</v>
      </c>
      <c r="F194" s="231" t="s">
        <v>146</v>
      </c>
      <c r="G194" s="229"/>
      <c r="H194" s="232">
        <v>0.10200000000000001</v>
      </c>
      <c r="I194" s="233"/>
      <c r="J194" s="229"/>
      <c r="K194" s="229"/>
      <c r="L194" s="234"/>
      <c r="M194" s="235"/>
      <c r="N194" s="236"/>
      <c r="O194" s="236"/>
      <c r="P194" s="236"/>
      <c r="Q194" s="236"/>
      <c r="R194" s="236"/>
      <c r="S194" s="236"/>
      <c r="T194" s="237"/>
      <c r="AT194" s="238" t="s">
        <v>143</v>
      </c>
      <c r="AU194" s="238" t="s">
        <v>83</v>
      </c>
      <c r="AV194" s="15" t="s">
        <v>139</v>
      </c>
      <c r="AW194" s="15" t="s">
        <v>30</v>
      </c>
      <c r="AX194" s="15" t="s">
        <v>81</v>
      </c>
      <c r="AY194" s="238" t="s">
        <v>131</v>
      </c>
    </row>
    <row r="195" spans="1:65" s="2" customFormat="1" ht="33" customHeight="1">
      <c r="A195" s="35"/>
      <c r="B195" s="36"/>
      <c r="C195" s="187" t="s">
        <v>162</v>
      </c>
      <c r="D195" s="187" t="s">
        <v>134</v>
      </c>
      <c r="E195" s="188" t="s">
        <v>359</v>
      </c>
      <c r="F195" s="189" t="s">
        <v>360</v>
      </c>
      <c r="G195" s="190" t="s">
        <v>137</v>
      </c>
      <c r="H195" s="191">
        <v>0.441</v>
      </c>
      <c r="I195" s="192"/>
      <c r="J195" s="193">
        <f>ROUND(I195*H195,2)</f>
        <v>0</v>
      </c>
      <c r="K195" s="189" t="s">
        <v>138</v>
      </c>
      <c r="L195" s="40"/>
      <c r="M195" s="194" t="s">
        <v>1</v>
      </c>
      <c r="N195" s="195" t="s">
        <v>38</v>
      </c>
      <c r="O195" s="72"/>
      <c r="P195" s="196">
        <f>O195*H195</f>
        <v>0</v>
      </c>
      <c r="Q195" s="196">
        <v>0</v>
      </c>
      <c r="R195" s="196">
        <f>Q195*H195</f>
        <v>0</v>
      </c>
      <c r="S195" s="196">
        <v>0</v>
      </c>
      <c r="T195" s="197">
        <f>S195*H195</f>
        <v>0</v>
      </c>
      <c r="U195" s="35"/>
      <c r="V195" s="35"/>
      <c r="W195" s="35"/>
      <c r="X195" s="35"/>
      <c r="Y195" s="35"/>
      <c r="Z195" s="35"/>
      <c r="AA195" s="35"/>
      <c r="AB195" s="35"/>
      <c r="AC195" s="35"/>
      <c r="AD195" s="35"/>
      <c r="AE195" s="35"/>
      <c r="AR195" s="198" t="s">
        <v>139</v>
      </c>
      <c r="AT195" s="198" t="s">
        <v>134</v>
      </c>
      <c r="AU195" s="198" t="s">
        <v>83</v>
      </c>
      <c r="AY195" s="18" t="s">
        <v>131</v>
      </c>
      <c r="BE195" s="199">
        <f>IF(N195="základní",J195,0)</f>
        <v>0</v>
      </c>
      <c r="BF195" s="199">
        <f>IF(N195="snížená",J195,0)</f>
        <v>0</v>
      </c>
      <c r="BG195" s="199">
        <f>IF(N195="zákl. přenesená",J195,0)</f>
        <v>0</v>
      </c>
      <c r="BH195" s="199">
        <f>IF(N195="sníž. přenesená",J195,0)</f>
        <v>0</v>
      </c>
      <c r="BI195" s="199">
        <f>IF(N195="nulová",J195,0)</f>
        <v>0</v>
      </c>
      <c r="BJ195" s="18" t="s">
        <v>81</v>
      </c>
      <c r="BK195" s="199">
        <f>ROUND(I195*H195,2)</f>
        <v>0</v>
      </c>
      <c r="BL195" s="18" t="s">
        <v>139</v>
      </c>
      <c r="BM195" s="198" t="s">
        <v>189</v>
      </c>
    </row>
    <row r="196" spans="1:65" s="2" customFormat="1" ht="19.2">
      <c r="A196" s="35"/>
      <c r="B196" s="36"/>
      <c r="C196" s="37"/>
      <c r="D196" s="200" t="s">
        <v>140</v>
      </c>
      <c r="E196" s="37"/>
      <c r="F196" s="201" t="s">
        <v>360</v>
      </c>
      <c r="G196" s="37"/>
      <c r="H196" s="37"/>
      <c r="I196" s="202"/>
      <c r="J196" s="37"/>
      <c r="K196" s="37"/>
      <c r="L196" s="40"/>
      <c r="M196" s="203"/>
      <c r="N196" s="204"/>
      <c r="O196" s="72"/>
      <c r="P196" s="72"/>
      <c r="Q196" s="72"/>
      <c r="R196" s="72"/>
      <c r="S196" s="72"/>
      <c r="T196" s="73"/>
      <c r="U196" s="35"/>
      <c r="V196" s="35"/>
      <c r="W196" s="35"/>
      <c r="X196" s="35"/>
      <c r="Y196" s="35"/>
      <c r="Z196" s="35"/>
      <c r="AA196" s="35"/>
      <c r="AB196" s="35"/>
      <c r="AC196" s="35"/>
      <c r="AD196" s="35"/>
      <c r="AE196" s="35"/>
      <c r="AT196" s="18" t="s">
        <v>140</v>
      </c>
      <c r="AU196" s="18" t="s">
        <v>83</v>
      </c>
    </row>
    <row r="197" spans="1:65" s="2" customFormat="1" ht="10.199999999999999">
      <c r="A197" s="35"/>
      <c r="B197" s="36"/>
      <c r="C197" s="37"/>
      <c r="D197" s="205" t="s">
        <v>141</v>
      </c>
      <c r="E197" s="37"/>
      <c r="F197" s="206" t="s">
        <v>361</v>
      </c>
      <c r="G197" s="37"/>
      <c r="H197" s="37"/>
      <c r="I197" s="202"/>
      <c r="J197" s="37"/>
      <c r="K197" s="37"/>
      <c r="L197" s="40"/>
      <c r="M197" s="203"/>
      <c r="N197" s="204"/>
      <c r="O197" s="72"/>
      <c r="P197" s="72"/>
      <c r="Q197" s="72"/>
      <c r="R197" s="72"/>
      <c r="S197" s="72"/>
      <c r="T197" s="73"/>
      <c r="U197" s="35"/>
      <c r="V197" s="35"/>
      <c r="W197" s="35"/>
      <c r="X197" s="35"/>
      <c r="Y197" s="35"/>
      <c r="Z197" s="35"/>
      <c r="AA197" s="35"/>
      <c r="AB197" s="35"/>
      <c r="AC197" s="35"/>
      <c r="AD197" s="35"/>
      <c r="AE197" s="35"/>
      <c r="AT197" s="18" t="s">
        <v>141</v>
      </c>
      <c r="AU197" s="18" t="s">
        <v>83</v>
      </c>
    </row>
    <row r="198" spans="1:65" s="13" customFormat="1" ht="10.199999999999999">
      <c r="B198" s="207"/>
      <c r="C198" s="208"/>
      <c r="D198" s="200" t="s">
        <v>143</v>
      </c>
      <c r="E198" s="209" t="s">
        <v>1</v>
      </c>
      <c r="F198" s="210" t="s">
        <v>150</v>
      </c>
      <c r="G198" s="208"/>
      <c r="H198" s="209" t="s">
        <v>1</v>
      </c>
      <c r="I198" s="211"/>
      <c r="J198" s="208"/>
      <c r="K198" s="208"/>
      <c r="L198" s="212"/>
      <c r="M198" s="213"/>
      <c r="N198" s="214"/>
      <c r="O198" s="214"/>
      <c r="P198" s="214"/>
      <c r="Q198" s="214"/>
      <c r="R198" s="214"/>
      <c r="S198" s="214"/>
      <c r="T198" s="215"/>
      <c r="AT198" s="216" t="s">
        <v>143</v>
      </c>
      <c r="AU198" s="216" t="s">
        <v>83</v>
      </c>
      <c r="AV198" s="13" t="s">
        <v>81</v>
      </c>
      <c r="AW198" s="13" t="s">
        <v>30</v>
      </c>
      <c r="AX198" s="13" t="s">
        <v>73</v>
      </c>
      <c r="AY198" s="216" t="s">
        <v>131</v>
      </c>
    </row>
    <row r="199" spans="1:65" s="14" customFormat="1" ht="10.199999999999999">
      <c r="B199" s="217"/>
      <c r="C199" s="218"/>
      <c r="D199" s="200" t="s">
        <v>143</v>
      </c>
      <c r="E199" s="219" t="s">
        <v>1</v>
      </c>
      <c r="F199" s="220" t="s">
        <v>151</v>
      </c>
      <c r="G199" s="218"/>
      <c r="H199" s="221">
        <v>0.41699999999999998</v>
      </c>
      <c r="I199" s="222"/>
      <c r="J199" s="218"/>
      <c r="K199" s="218"/>
      <c r="L199" s="223"/>
      <c r="M199" s="224"/>
      <c r="N199" s="225"/>
      <c r="O199" s="225"/>
      <c r="P199" s="225"/>
      <c r="Q199" s="225"/>
      <c r="R199" s="225"/>
      <c r="S199" s="225"/>
      <c r="T199" s="226"/>
      <c r="AT199" s="227" t="s">
        <v>143</v>
      </c>
      <c r="AU199" s="227" t="s">
        <v>83</v>
      </c>
      <c r="AV199" s="14" t="s">
        <v>83</v>
      </c>
      <c r="AW199" s="14" t="s">
        <v>30</v>
      </c>
      <c r="AX199" s="14" t="s">
        <v>73</v>
      </c>
      <c r="AY199" s="227" t="s">
        <v>131</v>
      </c>
    </row>
    <row r="200" spans="1:65" s="13" customFormat="1" ht="20.399999999999999">
      <c r="B200" s="207"/>
      <c r="C200" s="208"/>
      <c r="D200" s="200" t="s">
        <v>143</v>
      </c>
      <c r="E200" s="209" t="s">
        <v>1</v>
      </c>
      <c r="F200" s="210" t="s">
        <v>362</v>
      </c>
      <c r="G200" s="208"/>
      <c r="H200" s="209" t="s">
        <v>1</v>
      </c>
      <c r="I200" s="211"/>
      <c r="J200" s="208"/>
      <c r="K200" s="208"/>
      <c r="L200" s="212"/>
      <c r="M200" s="213"/>
      <c r="N200" s="214"/>
      <c r="O200" s="214"/>
      <c r="P200" s="214"/>
      <c r="Q200" s="214"/>
      <c r="R200" s="214"/>
      <c r="S200" s="214"/>
      <c r="T200" s="215"/>
      <c r="AT200" s="216" t="s">
        <v>143</v>
      </c>
      <c r="AU200" s="216" t="s">
        <v>83</v>
      </c>
      <c r="AV200" s="13" t="s">
        <v>81</v>
      </c>
      <c r="AW200" s="13" t="s">
        <v>30</v>
      </c>
      <c r="AX200" s="13" t="s">
        <v>73</v>
      </c>
      <c r="AY200" s="216" t="s">
        <v>131</v>
      </c>
    </row>
    <row r="201" spans="1:65" s="14" customFormat="1" ht="10.199999999999999">
      <c r="B201" s="217"/>
      <c r="C201" s="218"/>
      <c r="D201" s="200" t="s">
        <v>143</v>
      </c>
      <c r="E201" s="219" t="s">
        <v>1</v>
      </c>
      <c r="F201" s="220" t="s">
        <v>363</v>
      </c>
      <c r="G201" s="218"/>
      <c r="H201" s="221">
        <v>2.4E-2</v>
      </c>
      <c r="I201" s="222"/>
      <c r="J201" s="218"/>
      <c r="K201" s="218"/>
      <c r="L201" s="223"/>
      <c r="M201" s="224"/>
      <c r="N201" s="225"/>
      <c r="O201" s="225"/>
      <c r="P201" s="225"/>
      <c r="Q201" s="225"/>
      <c r="R201" s="225"/>
      <c r="S201" s="225"/>
      <c r="T201" s="226"/>
      <c r="AT201" s="227" t="s">
        <v>143</v>
      </c>
      <c r="AU201" s="227" t="s">
        <v>83</v>
      </c>
      <c r="AV201" s="14" t="s">
        <v>83</v>
      </c>
      <c r="AW201" s="14" t="s">
        <v>30</v>
      </c>
      <c r="AX201" s="14" t="s">
        <v>73</v>
      </c>
      <c r="AY201" s="227" t="s">
        <v>131</v>
      </c>
    </row>
    <row r="202" spans="1:65" s="15" customFormat="1" ht="10.199999999999999">
      <c r="B202" s="228"/>
      <c r="C202" s="229"/>
      <c r="D202" s="200" t="s">
        <v>143</v>
      </c>
      <c r="E202" s="230" t="s">
        <v>1</v>
      </c>
      <c r="F202" s="231" t="s">
        <v>146</v>
      </c>
      <c r="G202" s="229"/>
      <c r="H202" s="232">
        <v>0.441</v>
      </c>
      <c r="I202" s="233"/>
      <c r="J202" s="229"/>
      <c r="K202" s="229"/>
      <c r="L202" s="234"/>
      <c r="M202" s="235"/>
      <c r="N202" s="236"/>
      <c r="O202" s="236"/>
      <c r="P202" s="236"/>
      <c r="Q202" s="236"/>
      <c r="R202" s="236"/>
      <c r="S202" s="236"/>
      <c r="T202" s="237"/>
      <c r="AT202" s="238" t="s">
        <v>143</v>
      </c>
      <c r="AU202" s="238" t="s">
        <v>83</v>
      </c>
      <c r="AV202" s="15" t="s">
        <v>139</v>
      </c>
      <c r="AW202" s="15" t="s">
        <v>30</v>
      </c>
      <c r="AX202" s="15" t="s">
        <v>81</v>
      </c>
      <c r="AY202" s="238" t="s">
        <v>131</v>
      </c>
    </row>
    <row r="203" spans="1:65" s="2" customFormat="1" ht="37.799999999999997" customHeight="1">
      <c r="A203" s="35"/>
      <c r="B203" s="36"/>
      <c r="C203" s="187" t="s">
        <v>132</v>
      </c>
      <c r="D203" s="187" t="s">
        <v>134</v>
      </c>
      <c r="E203" s="188" t="s">
        <v>364</v>
      </c>
      <c r="F203" s="189" t="s">
        <v>365</v>
      </c>
      <c r="G203" s="190" t="s">
        <v>137</v>
      </c>
      <c r="H203" s="191">
        <v>0.41699999999999998</v>
      </c>
      <c r="I203" s="192"/>
      <c r="J203" s="193">
        <f>ROUND(I203*H203,2)</f>
        <v>0</v>
      </c>
      <c r="K203" s="189" t="s">
        <v>138</v>
      </c>
      <c r="L203" s="40"/>
      <c r="M203" s="194" t="s">
        <v>1</v>
      </c>
      <c r="N203" s="195" t="s">
        <v>38</v>
      </c>
      <c r="O203" s="72"/>
      <c r="P203" s="196">
        <f>O203*H203</f>
        <v>0</v>
      </c>
      <c r="Q203" s="196">
        <v>0</v>
      </c>
      <c r="R203" s="196">
        <f>Q203*H203</f>
        <v>0</v>
      </c>
      <c r="S203" s="196">
        <v>0</v>
      </c>
      <c r="T203" s="197">
        <f>S203*H203</f>
        <v>0</v>
      </c>
      <c r="U203" s="35"/>
      <c r="V203" s="35"/>
      <c r="W203" s="35"/>
      <c r="X203" s="35"/>
      <c r="Y203" s="35"/>
      <c r="Z203" s="35"/>
      <c r="AA203" s="35"/>
      <c r="AB203" s="35"/>
      <c r="AC203" s="35"/>
      <c r="AD203" s="35"/>
      <c r="AE203" s="35"/>
      <c r="AR203" s="198" t="s">
        <v>139</v>
      </c>
      <c r="AT203" s="198" t="s">
        <v>134</v>
      </c>
      <c r="AU203" s="198" t="s">
        <v>83</v>
      </c>
      <c r="AY203" s="18" t="s">
        <v>131</v>
      </c>
      <c r="BE203" s="199">
        <f>IF(N203="základní",J203,0)</f>
        <v>0</v>
      </c>
      <c r="BF203" s="199">
        <f>IF(N203="snížená",J203,0)</f>
        <v>0</v>
      </c>
      <c r="BG203" s="199">
        <f>IF(N203="zákl. přenesená",J203,0)</f>
        <v>0</v>
      </c>
      <c r="BH203" s="199">
        <f>IF(N203="sníž. přenesená",J203,0)</f>
        <v>0</v>
      </c>
      <c r="BI203" s="199">
        <f>IF(N203="nulová",J203,0)</f>
        <v>0</v>
      </c>
      <c r="BJ203" s="18" t="s">
        <v>81</v>
      </c>
      <c r="BK203" s="199">
        <f>ROUND(I203*H203,2)</f>
        <v>0</v>
      </c>
      <c r="BL203" s="18" t="s">
        <v>139</v>
      </c>
      <c r="BM203" s="198" t="s">
        <v>196</v>
      </c>
    </row>
    <row r="204" spans="1:65" s="2" customFormat="1" ht="19.2">
      <c r="A204" s="35"/>
      <c r="B204" s="36"/>
      <c r="C204" s="37"/>
      <c r="D204" s="200" t="s">
        <v>140</v>
      </c>
      <c r="E204" s="37"/>
      <c r="F204" s="201" t="s">
        <v>365</v>
      </c>
      <c r="G204" s="37"/>
      <c r="H204" s="37"/>
      <c r="I204" s="202"/>
      <c r="J204" s="37"/>
      <c r="K204" s="37"/>
      <c r="L204" s="40"/>
      <c r="M204" s="203"/>
      <c r="N204" s="204"/>
      <c r="O204" s="72"/>
      <c r="P204" s="72"/>
      <c r="Q204" s="72"/>
      <c r="R204" s="72"/>
      <c r="S204" s="72"/>
      <c r="T204" s="73"/>
      <c r="U204" s="35"/>
      <c r="V204" s="35"/>
      <c r="W204" s="35"/>
      <c r="X204" s="35"/>
      <c r="Y204" s="35"/>
      <c r="Z204" s="35"/>
      <c r="AA204" s="35"/>
      <c r="AB204" s="35"/>
      <c r="AC204" s="35"/>
      <c r="AD204" s="35"/>
      <c r="AE204" s="35"/>
      <c r="AT204" s="18" t="s">
        <v>140</v>
      </c>
      <c r="AU204" s="18" t="s">
        <v>83</v>
      </c>
    </row>
    <row r="205" spans="1:65" s="2" customFormat="1" ht="10.199999999999999">
      <c r="A205" s="35"/>
      <c r="B205" s="36"/>
      <c r="C205" s="37"/>
      <c r="D205" s="205" t="s">
        <v>141</v>
      </c>
      <c r="E205" s="37"/>
      <c r="F205" s="206" t="s">
        <v>366</v>
      </c>
      <c r="G205" s="37"/>
      <c r="H205" s="37"/>
      <c r="I205" s="202"/>
      <c r="J205" s="37"/>
      <c r="K205" s="37"/>
      <c r="L205" s="40"/>
      <c r="M205" s="203"/>
      <c r="N205" s="204"/>
      <c r="O205" s="72"/>
      <c r="P205" s="72"/>
      <c r="Q205" s="72"/>
      <c r="R205" s="72"/>
      <c r="S205" s="72"/>
      <c r="T205" s="73"/>
      <c r="U205" s="35"/>
      <c r="V205" s="35"/>
      <c r="W205" s="35"/>
      <c r="X205" s="35"/>
      <c r="Y205" s="35"/>
      <c r="Z205" s="35"/>
      <c r="AA205" s="35"/>
      <c r="AB205" s="35"/>
      <c r="AC205" s="35"/>
      <c r="AD205" s="35"/>
      <c r="AE205" s="35"/>
      <c r="AT205" s="18" t="s">
        <v>141</v>
      </c>
      <c r="AU205" s="18" t="s">
        <v>83</v>
      </c>
    </row>
    <row r="206" spans="1:65" s="13" customFormat="1" ht="10.199999999999999">
      <c r="B206" s="207"/>
      <c r="C206" s="208"/>
      <c r="D206" s="200" t="s">
        <v>143</v>
      </c>
      <c r="E206" s="209" t="s">
        <v>1</v>
      </c>
      <c r="F206" s="210" t="s">
        <v>150</v>
      </c>
      <c r="G206" s="208"/>
      <c r="H206" s="209" t="s">
        <v>1</v>
      </c>
      <c r="I206" s="211"/>
      <c r="J206" s="208"/>
      <c r="K206" s="208"/>
      <c r="L206" s="212"/>
      <c r="M206" s="213"/>
      <c r="N206" s="214"/>
      <c r="O206" s="214"/>
      <c r="P206" s="214"/>
      <c r="Q206" s="214"/>
      <c r="R206" s="214"/>
      <c r="S206" s="214"/>
      <c r="T206" s="215"/>
      <c r="AT206" s="216" t="s">
        <v>143</v>
      </c>
      <c r="AU206" s="216" t="s">
        <v>83</v>
      </c>
      <c r="AV206" s="13" t="s">
        <v>81</v>
      </c>
      <c r="AW206" s="13" t="s">
        <v>30</v>
      </c>
      <c r="AX206" s="13" t="s">
        <v>73</v>
      </c>
      <c r="AY206" s="216" t="s">
        <v>131</v>
      </c>
    </row>
    <row r="207" spans="1:65" s="14" customFormat="1" ht="10.199999999999999">
      <c r="B207" s="217"/>
      <c r="C207" s="218"/>
      <c r="D207" s="200" t="s">
        <v>143</v>
      </c>
      <c r="E207" s="219" t="s">
        <v>1</v>
      </c>
      <c r="F207" s="220" t="s">
        <v>151</v>
      </c>
      <c r="G207" s="218"/>
      <c r="H207" s="221">
        <v>0.41699999999999998</v>
      </c>
      <c r="I207" s="222"/>
      <c r="J207" s="218"/>
      <c r="K207" s="218"/>
      <c r="L207" s="223"/>
      <c r="M207" s="224"/>
      <c r="N207" s="225"/>
      <c r="O207" s="225"/>
      <c r="P207" s="225"/>
      <c r="Q207" s="225"/>
      <c r="R207" s="225"/>
      <c r="S207" s="225"/>
      <c r="T207" s="226"/>
      <c r="AT207" s="227" t="s">
        <v>143</v>
      </c>
      <c r="AU207" s="227" t="s">
        <v>83</v>
      </c>
      <c r="AV207" s="14" t="s">
        <v>83</v>
      </c>
      <c r="AW207" s="14" t="s">
        <v>30</v>
      </c>
      <c r="AX207" s="14" t="s">
        <v>73</v>
      </c>
      <c r="AY207" s="227" t="s">
        <v>131</v>
      </c>
    </row>
    <row r="208" spans="1:65" s="15" customFormat="1" ht="10.199999999999999">
      <c r="B208" s="228"/>
      <c r="C208" s="229"/>
      <c r="D208" s="200" t="s">
        <v>143</v>
      </c>
      <c r="E208" s="230" t="s">
        <v>1</v>
      </c>
      <c r="F208" s="231" t="s">
        <v>146</v>
      </c>
      <c r="G208" s="229"/>
      <c r="H208" s="232">
        <v>0.41699999999999998</v>
      </c>
      <c r="I208" s="233"/>
      <c r="J208" s="229"/>
      <c r="K208" s="229"/>
      <c r="L208" s="234"/>
      <c r="M208" s="235"/>
      <c r="N208" s="236"/>
      <c r="O208" s="236"/>
      <c r="P208" s="236"/>
      <c r="Q208" s="236"/>
      <c r="R208" s="236"/>
      <c r="S208" s="236"/>
      <c r="T208" s="237"/>
      <c r="AT208" s="238" t="s">
        <v>143</v>
      </c>
      <c r="AU208" s="238" t="s">
        <v>83</v>
      </c>
      <c r="AV208" s="15" t="s">
        <v>139</v>
      </c>
      <c r="AW208" s="15" t="s">
        <v>30</v>
      </c>
      <c r="AX208" s="15" t="s">
        <v>81</v>
      </c>
      <c r="AY208" s="238" t="s">
        <v>131</v>
      </c>
    </row>
    <row r="209" spans="1:65" s="2" customFormat="1" ht="33" customHeight="1">
      <c r="A209" s="35"/>
      <c r="B209" s="36"/>
      <c r="C209" s="187" t="s">
        <v>169</v>
      </c>
      <c r="D209" s="187" t="s">
        <v>134</v>
      </c>
      <c r="E209" s="188" t="s">
        <v>367</v>
      </c>
      <c r="F209" s="189" t="s">
        <v>368</v>
      </c>
      <c r="G209" s="190" t="s">
        <v>137</v>
      </c>
      <c r="H209" s="191">
        <v>0.54300000000000004</v>
      </c>
      <c r="I209" s="192"/>
      <c r="J209" s="193">
        <f>ROUND(I209*H209,2)</f>
        <v>0</v>
      </c>
      <c r="K209" s="189" t="s">
        <v>138</v>
      </c>
      <c r="L209" s="40"/>
      <c r="M209" s="194" t="s">
        <v>1</v>
      </c>
      <c r="N209" s="195" t="s">
        <v>38</v>
      </c>
      <c r="O209" s="72"/>
      <c r="P209" s="196">
        <f>O209*H209</f>
        <v>0</v>
      </c>
      <c r="Q209" s="196">
        <v>0</v>
      </c>
      <c r="R209" s="196">
        <f>Q209*H209</f>
        <v>0</v>
      </c>
      <c r="S209" s="196">
        <v>0</v>
      </c>
      <c r="T209" s="197">
        <f>S209*H209</f>
        <v>0</v>
      </c>
      <c r="U209" s="35"/>
      <c r="V209" s="35"/>
      <c r="W209" s="35"/>
      <c r="X209" s="35"/>
      <c r="Y209" s="35"/>
      <c r="Z209" s="35"/>
      <c r="AA209" s="35"/>
      <c r="AB209" s="35"/>
      <c r="AC209" s="35"/>
      <c r="AD209" s="35"/>
      <c r="AE209" s="35"/>
      <c r="AR209" s="198" t="s">
        <v>139</v>
      </c>
      <c r="AT209" s="198" t="s">
        <v>134</v>
      </c>
      <c r="AU209" s="198" t="s">
        <v>83</v>
      </c>
      <c r="AY209" s="18" t="s">
        <v>131</v>
      </c>
      <c r="BE209" s="199">
        <f>IF(N209="základní",J209,0)</f>
        <v>0</v>
      </c>
      <c r="BF209" s="199">
        <f>IF(N209="snížená",J209,0)</f>
        <v>0</v>
      </c>
      <c r="BG209" s="199">
        <f>IF(N209="zákl. přenesená",J209,0)</f>
        <v>0</v>
      </c>
      <c r="BH209" s="199">
        <f>IF(N209="sníž. přenesená",J209,0)</f>
        <v>0</v>
      </c>
      <c r="BI209" s="199">
        <f>IF(N209="nulová",J209,0)</f>
        <v>0</v>
      </c>
      <c r="BJ209" s="18" t="s">
        <v>81</v>
      </c>
      <c r="BK209" s="199">
        <f>ROUND(I209*H209,2)</f>
        <v>0</v>
      </c>
      <c r="BL209" s="18" t="s">
        <v>139</v>
      </c>
      <c r="BM209" s="198" t="s">
        <v>205</v>
      </c>
    </row>
    <row r="210" spans="1:65" s="2" customFormat="1" ht="19.2">
      <c r="A210" s="35"/>
      <c r="B210" s="36"/>
      <c r="C210" s="37"/>
      <c r="D210" s="200" t="s">
        <v>140</v>
      </c>
      <c r="E210" s="37"/>
      <c r="F210" s="201" t="s">
        <v>368</v>
      </c>
      <c r="G210" s="37"/>
      <c r="H210" s="37"/>
      <c r="I210" s="202"/>
      <c r="J210" s="37"/>
      <c r="K210" s="37"/>
      <c r="L210" s="40"/>
      <c r="M210" s="203"/>
      <c r="N210" s="204"/>
      <c r="O210" s="72"/>
      <c r="P210" s="72"/>
      <c r="Q210" s="72"/>
      <c r="R210" s="72"/>
      <c r="S210" s="72"/>
      <c r="T210" s="73"/>
      <c r="U210" s="35"/>
      <c r="V210" s="35"/>
      <c r="W210" s="35"/>
      <c r="X210" s="35"/>
      <c r="Y210" s="35"/>
      <c r="Z210" s="35"/>
      <c r="AA210" s="35"/>
      <c r="AB210" s="35"/>
      <c r="AC210" s="35"/>
      <c r="AD210" s="35"/>
      <c r="AE210" s="35"/>
      <c r="AT210" s="18" t="s">
        <v>140</v>
      </c>
      <c r="AU210" s="18" t="s">
        <v>83</v>
      </c>
    </row>
    <row r="211" spans="1:65" s="2" customFormat="1" ht="10.199999999999999">
      <c r="A211" s="35"/>
      <c r="B211" s="36"/>
      <c r="C211" s="37"/>
      <c r="D211" s="205" t="s">
        <v>141</v>
      </c>
      <c r="E211" s="37"/>
      <c r="F211" s="206" t="s">
        <v>369</v>
      </c>
      <c r="G211" s="37"/>
      <c r="H211" s="37"/>
      <c r="I211" s="202"/>
      <c r="J211" s="37"/>
      <c r="K211" s="37"/>
      <c r="L211" s="40"/>
      <c r="M211" s="203"/>
      <c r="N211" s="204"/>
      <c r="O211" s="72"/>
      <c r="P211" s="72"/>
      <c r="Q211" s="72"/>
      <c r="R211" s="72"/>
      <c r="S211" s="72"/>
      <c r="T211" s="73"/>
      <c r="U211" s="35"/>
      <c r="V211" s="35"/>
      <c r="W211" s="35"/>
      <c r="X211" s="35"/>
      <c r="Y211" s="35"/>
      <c r="Z211" s="35"/>
      <c r="AA211" s="35"/>
      <c r="AB211" s="35"/>
      <c r="AC211" s="35"/>
      <c r="AD211" s="35"/>
      <c r="AE211" s="35"/>
      <c r="AT211" s="18" t="s">
        <v>141</v>
      </c>
      <c r="AU211" s="18" t="s">
        <v>83</v>
      </c>
    </row>
    <row r="212" spans="1:65" s="13" customFormat="1" ht="10.199999999999999">
      <c r="B212" s="207"/>
      <c r="C212" s="208"/>
      <c r="D212" s="200" t="s">
        <v>143</v>
      </c>
      <c r="E212" s="209" t="s">
        <v>1</v>
      </c>
      <c r="F212" s="210" t="s">
        <v>351</v>
      </c>
      <c r="G212" s="208"/>
      <c r="H212" s="209" t="s">
        <v>1</v>
      </c>
      <c r="I212" s="211"/>
      <c r="J212" s="208"/>
      <c r="K212" s="208"/>
      <c r="L212" s="212"/>
      <c r="M212" s="213"/>
      <c r="N212" s="214"/>
      <c r="O212" s="214"/>
      <c r="P212" s="214"/>
      <c r="Q212" s="214"/>
      <c r="R212" s="214"/>
      <c r="S212" s="214"/>
      <c r="T212" s="215"/>
      <c r="AT212" s="216" t="s">
        <v>143</v>
      </c>
      <c r="AU212" s="216" t="s">
        <v>83</v>
      </c>
      <c r="AV212" s="13" t="s">
        <v>81</v>
      </c>
      <c r="AW212" s="13" t="s">
        <v>30</v>
      </c>
      <c r="AX212" s="13" t="s">
        <v>73</v>
      </c>
      <c r="AY212" s="216" t="s">
        <v>131</v>
      </c>
    </row>
    <row r="213" spans="1:65" s="14" customFormat="1" ht="10.199999999999999">
      <c r="B213" s="217"/>
      <c r="C213" s="218"/>
      <c r="D213" s="200" t="s">
        <v>143</v>
      </c>
      <c r="E213" s="219" t="s">
        <v>1</v>
      </c>
      <c r="F213" s="220" t="s">
        <v>352</v>
      </c>
      <c r="G213" s="218"/>
      <c r="H213" s="221">
        <v>4.9000000000000002E-2</v>
      </c>
      <c r="I213" s="222"/>
      <c r="J213" s="218"/>
      <c r="K213" s="218"/>
      <c r="L213" s="223"/>
      <c r="M213" s="224"/>
      <c r="N213" s="225"/>
      <c r="O213" s="225"/>
      <c r="P213" s="225"/>
      <c r="Q213" s="225"/>
      <c r="R213" s="225"/>
      <c r="S213" s="225"/>
      <c r="T213" s="226"/>
      <c r="AT213" s="227" t="s">
        <v>143</v>
      </c>
      <c r="AU213" s="227" t="s">
        <v>83</v>
      </c>
      <c r="AV213" s="14" t="s">
        <v>83</v>
      </c>
      <c r="AW213" s="14" t="s">
        <v>30</v>
      </c>
      <c r="AX213" s="14" t="s">
        <v>73</v>
      </c>
      <c r="AY213" s="227" t="s">
        <v>131</v>
      </c>
    </row>
    <row r="214" spans="1:65" s="13" customFormat="1" ht="10.199999999999999">
      <c r="B214" s="207"/>
      <c r="C214" s="208"/>
      <c r="D214" s="200" t="s">
        <v>143</v>
      </c>
      <c r="E214" s="209" t="s">
        <v>1</v>
      </c>
      <c r="F214" s="210" t="s">
        <v>353</v>
      </c>
      <c r="G214" s="208"/>
      <c r="H214" s="209" t="s">
        <v>1</v>
      </c>
      <c r="I214" s="211"/>
      <c r="J214" s="208"/>
      <c r="K214" s="208"/>
      <c r="L214" s="212"/>
      <c r="M214" s="213"/>
      <c r="N214" s="214"/>
      <c r="O214" s="214"/>
      <c r="P214" s="214"/>
      <c r="Q214" s="214"/>
      <c r="R214" s="214"/>
      <c r="S214" s="214"/>
      <c r="T214" s="215"/>
      <c r="AT214" s="216" t="s">
        <v>143</v>
      </c>
      <c r="AU214" s="216" t="s">
        <v>83</v>
      </c>
      <c r="AV214" s="13" t="s">
        <v>81</v>
      </c>
      <c r="AW214" s="13" t="s">
        <v>30</v>
      </c>
      <c r="AX214" s="13" t="s">
        <v>73</v>
      </c>
      <c r="AY214" s="216" t="s">
        <v>131</v>
      </c>
    </row>
    <row r="215" spans="1:65" s="14" customFormat="1" ht="10.199999999999999">
      <c r="B215" s="217"/>
      <c r="C215" s="218"/>
      <c r="D215" s="200" t="s">
        <v>143</v>
      </c>
      <c r="E215" s="219" t="s">
        <v>1</v>
      </c>
      <c r="F215" s="220" t="s">
        <v>354</v>
      </c>
      <c r="G215" s="218"/>
      <c r="H215" s="221">
        <v>1.4999999999999999E-2</v>
      </c>
      <c r="I215" s="222"/>
      <c r="J215" s="218"/>
      <c r="K215" s="218"/>
      <c r="L215" s="223"/>
      <c r="M215" s="224"/>
      <c r="N215" s="225"/>
      <c r="O215" s="225"/>
      <c r="P215" s="225"/>
      <c r="Q215" s="225"/>
      <c r="R215" s="225"/>
      <c r="S215" s="225"/>
      <c r="T215" s="226"/>
      <c r="AT215" s="227" t="s">
        <v>143</v>
      </c>
      <c r="AU215" s="227" t="s">
        <v>83</v>
      </c>
      <c r="AV215" s="14" t="s">
        <v>83</v>
      </c>
      <c r="AW215" s="14" t="s">
        <v>30</v>
      </c>
      <c r="AX215" s="14" t="s">
        <v>73</v>
      </c>
      <c r="AY215" s="227" t="s">
        <v>131</v>
      </c>
    </row>
    <row r="216" spans="1:65" s="13" customFormat="1" ht="10.199999999999999">
      <c r="B216" s="207"/>
      <c r="C216" s="208"/>
      <c r="D216" s="200" t="s">
        <v>143</v>
      </c>
      <c r="E216" s="209" t="s">
        <v>1</v>
      </c>
      <c r="F216" s="210" t="s">
        <v>355</v>
      </c>
      <c r="G216" s="208"/>
      <c r="H216" s="209" t="s">
        <v>1</v>
      </c>
      <c r="I216" s="211"/>
      <c r="J216" s="208"/>
      <c r="K216" s="208"/>
      <c r="L216" s="212"/>
      <c r="M216" s="213"/>
      <c r="N216" s="214"/>
      <c r="O216" s="214"/>
      <c r="P216" s="214"/>
      <c r="Q216" s="214"/>
      <c r="R216" s="214"/>
      <c r="S216" s="214"/>
      <c r="T216" s="215"/>
      <c r="AT216" s="216" t="s">
        <v>143</v>
      </c>
      <c r="AU216" s="216" t="s">
        <v>83</v>
      </c>
      <c r="AV216" s="13" t="s">
        <v>81</v>
      </c>
      <c r="AW216" s="13" t="s">
        <v>30</v>
      </c>
      <c r="AX216" s="13" t="s">
        <v>73</v>
      </c>
      <c r="AY216" s="216" t="s">
        <v>131</v>
      </c>
    </row>
    <row r="217" spans="1:65" s="14" customFormat="1" ht="10.199999999999999">
      <c r="B217" s="217"/>
      <c r="C217" s="218"/>
      <c r="D217" s="200" t="s">
        <v>143</v>
      </c>
      <c r="E217" s="219" t="s">
        <v>1</v>
      </c>
      <c r="F217" s="220" t="s">
        <v>356</v>
      </c>
      <c r="G217" s="218"/>
      <c r="H217" s="221">
        <v>1.4E-2</v>
      </c>
      <c r="I217" s="222"/>
      <c r="J217" s="218"/>
      <c r="K217" s="218"/>
      <c r="L217" s="223"/>
      <c r="M217" s="224"/>
      <c r="N217" s="225"/>
      <c r="O217" s="225"/>
      <c r="P217" s="225"/>
      <c r="Q217" s="225"/>
      <c r="R217" s="225"/>
      <c r="S217" s="225"/>
      <c r="T217" s="226"/>
      <c r="AT217" s="227" t="s">
        <v>143</v>
      </c>
      <c r="AU217" s="227" t="s">
        <v>83</v>
      </c>
      <c r="AV217" s="14" t="s">
        <v>83</v>
      </c>
      <c r="AW217" s="14" t="s">
        <v>30</v>
      </c>
      <c r="AX217" s="14" t="s">
        <v>73</v>
      </c>
      <c r="AY217" s="227" t="s">
        <v>131</v>
      </c>
    </row>
    <row r="218" spans="1:65" s="13" customFormat="1" ht="10.199999999999999">
      <c r="B218" s="207"/>
      <c r="C218" s="208"/>
      <c r="D218" s="200" t="s">
        <v>143</v>
      </c>
      <c r="E218" s="209" t="s">
        <v>1</v>
      </c>
      <c r="F218" s="210" t="s">
        <v>357</v>
      </c>
      <c r="G218" s="208"/>
      <c r="H218" s="209" t="s">
        <v>1</v>
      </c>
      <c r="I218" s="211"/>
      <c r="J218" s="208"/>
      <c r="K218" s="208"/>
      <c r="L218" s="212"/>
      <c r="M218" s="213"/>
      <c r="N218" s="214"/>
      <c r="O218" s="214"/>
      <c r="P218" s="214"/>
      <c r="Q218" s="214"/>
      <c r="R218" s="214"/>
      <c r="S218" s="214"/>
      <c r="T218" s="215"/>
      <c r="AT218" s="216" t="s">
        <v>143</v>
      </c>
      <c r="AU218" s="216" t="s">
        <v>83</v>
      </c>
      <c r="AV218" s="13" t="s">
        <v>81</v>
      </c>
      <c r="AW218" s="13" t="s">
        <v>30</v>
      </c>
      <c r="AX218" s="13" t="s">
        <v>73</v>
      </c>
      <c r="AY218" s="216" t="s">
        <v>131</v>
      </c>
    </row>
    <row r="219" spans="1:65" s="14" customFormat="1" ht="10.199999999999999">
      <c r="B219" s="217"/>
      <c r="C219" s="218"/>
      <c r="D219" s="200" t="s">
        <v>143</v>
      </c>
      <c r="E219" s="219" t="s">
        <v>1</v>
      </c>
      <c r="F219" s="220" t="s">
        <v>358</v>
      </c>
      <c r="G219" s="218"/>
      <c r="H219" s="221">
        <v>2.4E-2</v>
      </c>
      <c r="I219" s="222"/>
      <c r="J219" s="218"/>
      <c r="K219" s="218"/>
      <c r="L219" s="223"/>
      <c r="M219" s="224"/>
      <c r="N219" s="225"/>
      <c r="O219" s="225"/>
      <c r="P219" s="225"/>
      <c r="Q219" s="225"/>
      <c r="R219" s="225"/>
      <c r="S219" s="225"/>
      <c r="T219" s="226"/>
      <c r="AT219" s="227" t="s">
        <v>143</v>
      </c>
      <c r="AU219" s="227" t="s">
        <v>83</v>
      </c>
      <c r="AV219" s="14" t="s">
        <v>83</v>
      </c>
      <c r="AW219" s="14" t="s">
        <v>30</v>
      </c>
      <c r="AX219" s="14" t="s">
        <v>73</v>
      </c>
      <c r="AY219" s="227" t="s">
        <v>131</v>
      </c>
    </row>
    <row r="220" spans="1:65" s="13" customFormat="1" ht="10.199999999999999">
      <c r="B220" s="207"/>
      <c r="C220" s="208"/>
      <c r="D220" s="200" t="s">
        <v>143</v>
      </c>
      <c r="E220" s="209" t="s">
        <v>1</v>
      </c>
      <c r="F220" s="210" t="s">
        <v>150</v>
      </c>
      <c r="G220" s="208"/>
      <c r="H220" s="209" t="s">
        <v>1</v>
      </c>
      <c r="I220" s="211"/>
      <c r="J220" s="208"/>
      <c r="K220" s="208"/>
      <c r="L220" s="212"/>
      <c r="M220" s="213"/>
      <c r="N220" s="214"/>
      <c r="O220" s="214"/>
      <c r="P220" s="214"/>
      <c r="Q220" s="214"/>
      <c r="R220" s="214"/>
      <c r="S220" s="214"/>
      <c r="T220" s="215"/>
      <c r="AT220" s="216" t="s">
        <v>143</v>
      </c>
      <c r="AU220" s="216" t="s">
        <v>83</v>
      </c>
      <c r="AV220" s="13" t="s">
        <v>81</v>
      </c>
      <c r="AW220" s="13" t="s">
        <v>30</v>
      </c>
      <c r="AX220" s="13" t="s">
        <v>73</v>
      </c>
      <c r="AY220" s="216" t="s">
        <v>131</v>
      </c>
    </row>
    <row r="221" spans="1:65" s="14" customFormat="1" ht="10.199999999999999">
      <c r="B221" s="217"/>
      <c r="C221" s="218"/>
      <c r="D221" s="200" t="s">
        <v>143</v>
      </c>
      <c r="E221" s="219" t="s">
        <v>1</v>
      </c>
      <c r="F221" s="220" t="s">
        <v>151</v>
      </c>
      <c r="G221" s="218"/>
      <c r="H221" s="221">
        <v>0.41699999999999998</v>
      </c>
      <c r="I221" s="222"/>
      <c r="J221" s="218"/>
      <c r="K221" s="218"/>
      <c r="L221" s="223"/>
      <c r="M221" s="224"/>
      <c r="N221" s="225"/>
      <c r="O221" s="225"/>
      <c r="P221" s="225"/>
      <c r="Q221" s="225"/>
      <c r="R221" s="225"/>
      <c r="S221" s="225"/>
      <c r="T221" s="226"/>
      <c r="AT221" s="227" t="s">
        <v>143</v>
      </c>
      <c r="AU221" s="227" t="s">
        <v>83</v>
      </c>
      <c r="AV221" s="14" t="s">
        <v>83</v>
      </c>
      <c r="AW221" s="14" t="s">
        <v>30</v>
      </c>
      <c r="AX221" s="14" t="s">
        <v>73</v>
      </c>
      <c r="AY221" s="227" t="s">
        <v>131</v>
      </c>
    </row>
    <row r="222" spans="1:65" s="13" customFormat="1" ht="20.399999999999999">
      <c r="B222" s="207"/>
      <c r="C222" s="208"/>
      <c r="D222" s="200" t="s">
        <v>143</v>
      </c>
      <c r="E222" s="209" t="s">
        <v>1</v>
      </c>
      <c r="F222" s="210" t="s">
        <v>362</v>
      </c>
      <c r="G222" s="208"/>
      <c r="H222" s="209" t="s">
        <v>1</v>
      </c>
      <c r="I222" s="211"/>
      <c r="J222" s="208"/>
      <c r="K222" s="208"/>
      <c r="L222" s="212"/>
      <c r="M222" s="213"/>
      <c r="N222" s="214"/>
      <c r="O222" s="214"/>
      <c r="P222" s="214"/>
      <c r="Q222" s="214"/>
      <c r="R222" s="214"/>
      <c r="S222" s="214"/>
      <c r="T222" s="215"/>
      <c r="AT222" s="216" t="s">
        <v>143</v>
      </c>
      <c r="AU222" s="216" t="s">
        <v>83</v>
      </c>
      <c r="AV222" s="13" t="s">
        <v>81</v>
      </c>
      <c r="AW222" s="13" t="s">
        <v>30</v>
      </c>
      <c r="AX222" s="13" t="s">
        <v>73</v>
      </c>
      <c r="AY222" s="216" t="s">
        <v>131</v>
      </c>
    </row>
    <row r="223" spans="1:65" s="14" customFormat="1" ht="10.199999999999999">
      <c r="B223" s="217"/>
      <c r="C223" s="218"/>
      <c r="D223" s="200" t="s">
        <v>143</v>
      </c>
      <c r="E223" s="219" t="s">
        <v>1</v>
      </c>
      <c r="F223" s="220" t="s">
        <v>363</v>
      </c>
      <c r="G223" s="218"/>
      <c r="H223" s="221">
        <v>2.4E-2</v>
      </c>
      <c r="I223" s="222"/>
      <c r="J223" s="218"/>
      <c r="K223" s="218"/>
      <c r="L223" s="223"/>
      <c r="M223" s="224"/>
      <c r="N223" s="225"/>
      <c r="O223" s="225"/>
      <c r="P223" s="225"/>
      <c r="Q223" s="225"/>
      <c r="R223" s="225"/>
      <c r="S223" s="225"/>
      <c r="T223" s="226"/>
      <c r="AT223" s="227" t="s">
        <v>143</v>
      </c>
      <c r="AU223" s="227" t="s">
        <v>83</v>
      </c>
      <c r="AV223" s="14" t="s">
        <v>83</v>
      </c>
      <c r="AW223" s="14" t="s">
        <v>30</v>
      </c>
      <c r="AX223" s="14" t="s">
        <v>73</v>
      </c>
      <c r="AY223" s="227" t="s">
        <v>131</v>
      </c>
    </row>
    <row r="224" spans="1:65" s="15" customFormat="1" ht="10.199999999999999">
      <c r="B224" s="228"/>
      <c r="C224" s="229"/>
      <c r="D224" s="200" t="s">
        <v>143</v>
      </c>
      <c r="E224" s="230" t="s">
        <v>1</v>
      </c>
      <c r="F224" s="231" t="s">
        <v>146</v>
      </c>
      <c r="G224" s="229"/>
      <c r="H224" s="232">
        <v>0.54300000000000004</v>
      </c>
      <c r="I224" s="233"/>
      <c r="J224" s="229"/>
      <c r="K224" s="229"/>
      <c r="L224" s="234"/>
      <c r="M224" s="235"/>
      <c r="N224" s="236"/>
      <c r="O224" s="236"/>
      <c r="P224" s="236"/>
      <c r="Q224" s="236"/>
      <c r="R224" s="236"/>
      <c r="S224" s="236"/>
      <c r="T224" s="237"/>
      <c r="AT224" s="238" t="s">
        <v>143</v>
      </c>
      <c r="AU224" s="238" t="s">
        <v>83</v>
      </c>
      <c r="AV224" s="15" t="s">
        <v>139</v>
      </c>
      <c r="AW224" s="15" t="s">
        <v>30</v>
      </c>
      <c r="AX224" s="15" t="s">
        <v>81</v>
      </c>
      <c r="AY224" s="238" t="s">
        <v>131</v>
      </c>
    </row>
    <row r="225" spans="1:65" s="2" customFormat="1" ht="21.75" customHeight="1">
      <c r="A225" s="35"/>
      <c r="B225" s="36"/>
      <c r="C225" s="187" t="s">
        <v>214</v>
      </c>
      <c r="D225" s="187" t="s">
        <v>134</v>
      </c>
      <c r="E225" s="188" t="s">
        <v>370</v>
      </c>
      <c r="F225" s="189" t="s">
        <v>371</v>
      </c>
      <c r="G225" s="190" t="s">
        <v>217</v>
      </c>
      <c r="H225" s="191">
        <v>1.0999999999999999E-2</v>
      </c>
      <c r="I225" s="192"/>
      <c r="J225" s="193">
        <f>ROUND(I225*H225,2)</f>
        <v>0</v>
      </c>
      <c r="K225" s="189" t="s">
        <v>138</v>
      </c>
      <c r="L225" s="40"/>
      <c r="M225" s="194" t="s">
        <v>1</v>
      </c>
      <c r="N225" s="195" t="s">
        <v>38</v>
      </c>
      <c r="O225" s="72"/>
      <c r="P225" s="196">
        <f>O225*H225</f>
        <v>0</v>
      </c>
      <c r="Q225" s="196">
        <v>0</v>
      </c>
      <c r="R225" s="196">
        <f>Q225*H225</f>
        <v>0</v>
      </c>
      <c r="S225" s="196">
        <v>0</v>
      </c>
      <c r="T225" s="197">
        <f>S225*H225</f>
        <v>0</v>
      </c>
      <c r="U225" s="35"/>
      <c r="V225" s="35"/>
      <c r="W225" s="35"/>
      <c r="X225" s="35"/>
      <c r="Y225" s="35"/>
      <c r="Z225" s="35"/>
      <c r="AA225" s="35"/>
      <c r="AB225" s="35"/>
      <c r="AC225" s="35"/>
      <c r="AD225" s="35"/>
      <c r="AE225" s="35"/>
      <c r="AR225" s="198" t="s">
        <v>139</v>
      </c>
      <c r="AT225" s="198" t="s">
        <v>134</v>
      </c>
      <c r="AU225" s="198" t="s">
        <v>83</v>
      </c>
      <c r="AY225" s="18" t="s">
        <v>131</v>
      </c>
      <c r="BE225" s="199">
        <f>IF(N225="základní",J225,0)</f>
        <v>0</v>
      </c>
      <c r="BF225" s="199">
        <f>IF(N225="snížená",J225,0)</f>
        <v>0</v>
      </c>
      <c r="BG225" s="199">
        <f>IF(N225="zákl. přenesená",J225,0)</f>
        <v>0</v>
      </c>
      <c r="BH225" s="199">
        <f>IF(N225="sníž. přenesená",J225,0)</f>
        <v>0</v>
      </c>
      <c r="BI225" s="199">
        <f>IF(N225="nulová",J225,0)</f>
        <v>0</v>
      </c>
      <c r="BJ225" s="18" t="s">
        <v>81</v>
      </c>
      <c r="BK225" s="199">
        <f>ROUND(I225*H225,2)</f>
        <v>0</v>
      </c>
      <c r="BL225" s="18" t="s">
        <v>139</v>
      </c>
      <c r="BM225" s="198" t="s">
        <v>218</v>
      </c>
    </row>
    <row r="226" spans="1:65" s="2" customFormat="1" ht="10.199999999999999">
      <c r="A226" s="35"/>
      <c r="B226" s="36"/>
      <c r="C226" s="37"/>
      <c r="D226" s="200" t="s">
        <v>140</v>
      </c>
      <c r="E226" s="37"/>
      <c r="F226" s="201" t="s">
        <v>371</v>
      </c>
      <c r="G226" s="37"/>
      <c r="H226" s="37"/>
      <c r="I226" s="202"/>
      <c r="J226" s="37"/>
      <c r="K226" s="37"/>
      <c r="L226" s="40"/>
      <c r="M226" s="203"/>
      <c r="N226" s="204"/>
      <c r="O226" s="72"/>
      <c r="P226" s="72"/>
      <c r="Q226" s="72"/>
      <c r="R226" s="72"/>
      <c r="S226" s="72"/>
      <c r="T226" s="73"/>
      <c r="U226" s="35"/>
      <c r="V226" s="35"/>
      <c r="W226" s="35"/>
      <c r="X226" s="35"/>
      <c r="Y226" s="35"/>
      <c r="Z226" s="35"/>
      <c r="AA226" s="35"/>
      <c r="AB226" s="35"/>
      <c r="AC226" s="35"/>
      <c r="AD226" s="35"/>
      <c r="AE226" s="35"/>
      <c r="AT226" s="18" t="s">
        <v>140</v>
      </c>
      <c r="AU226" s="18" t="s">
        <v>83</v>
      </c>
    </row>
    <row r="227" spans="1:65" s="2" customFormat="1" ht="10.199999999999999">
      <c r="A227" s="35"/>
      <c r="B227" s="36"/>
      <c r="C227" s="37"/>
      <c r="D227" s="205" t="s">
        <v>141</v>
      </c>
      <c r="E227" s="37"/>
      <c r="F227" s="206" t="s">
        <v>372</v>
      </c>
      <c r="G227" s="37"/>
      <c r="H227" s="37"/>
      <c r="I227" s="202"/>
      <c r="J227" s="37"/>
      <c r="K227" s="37"/>
      <c r="L227" s="40"/>
      <c r="M227" s="203"/>
      <c r="N227" s="204"/>
      <c r="O227" s="72"/>
      <c r="P227" s="72"/>
      <c r="Q227" s="72"/>
      <c r="R227" s="72"/>
      <c r="S227" s="72"/>
      <c r="T227" s="73"/>
      <c r="U227" s="35"/>
      <c r="V227" s="35"/>
      <c r="W227" s="35"/>
      <c r="X227" s="35"/>
      <c r="Y227" s="35"/>
      <c r="Z227" s="35"/>
      <c r="AA227" s="35"/>
      <c r="AB227" s="35"/>
      <c r="AC227" s="35"/>
      <c r="AD227" s="35"/>
      <c r="AE227" s="35"/>
      <c r="AT227" s="18" t="s">
        <v>141</v>
      </c>
      <c r="AU227" s="18" t="s">
        <v>83</v>
      </c>
    </row>
    <row r="228" spans="1:65" s="13" customFormat="1" ht="10.199999999999999">
      <c r="B228" s="207"/>
      <c r="C228" s="208"/>
      <c r="D228" s="200" t="s">
        <v>143</v>
      </c>
      <c r="E228" s="209" t="s">
        <v>1</v>
      </c>
      <c r="F228" s="210" t="s">
        <v>150</v>
      </c>
      <c r="G228" s="208"/>
      <c r="H228" s="209" t="s">
        <v>1</v>
      </c>
      <c r="I228" s="211"/>
      <c r="J228" s="208"/>
      <c r="K228" s="208"/>
      <c r="L228" s="212"/>
      <c r="M228" s="213"/>
      <c r="N228" s="214"/>
      <c r="O228" s="214"/>
      <c r="P228" s="214"/>
      <c r="Q228" s="214"/>
      <c r="R228" s="214"/>
      <c r="S228" s="214"/>
      <c r="T228" s="215"/>
      <c r="AT228" s="216" t="s">
        <v>143</v>
      </c>
      <c r="AU228" s="216" t="s">
        <v>83</v>
      </c>
      <c r="AV228" s="13" t="s">
        <v>81</v>
      </c>
      <c r="AW228" s="13" t="s">
        <v>30</v>
      </c>
      <c r="AX228" s="13" t="s">
        <v>73</v>
      </c>
      <c r="AY228" s="216" t="s">
        <v>131</v>
      </c>
    </row>
    <row r="229" spans="1:65" s="14" customFormat="1" ht="10.199999999999999">
      <c r="B229" s="217"/>
      <c r="C229" s="218"/>
      <c r="D229" s="200" t="s">
        <v>143</v>
      </c>
      <c r="E229" s="219" t="s">
        <v>1</v>
      </c>
      <c r="F229" s="220" t="s">
        <v>373</v>
      </c>
      <c r="G229" s="218"/>
      <c r="H229" s="221">
        <v>1.0999999999999999E-2</v>
      </c>
      <c r="I229" s="222"/>
      <c r="J229" s="218"/>
      <c r="K229" s="218"/>
      <c r="L229" s="223"/>
      <c r="M229" s="224"/>
      <c r="N229" s="225"/>
      <c r="O229" s="225"/>
      <c r="P229" s="225"/>
      <c r="Q229" s="225"/>
      <c r="R229" s="225"/>
      <c r="S229" s="225"/>
      <c r="T229" s="226"/>
      <c r="AT229" s="227" t="s">
        <v>143</v>
      </c>
      <c r="AU229" s="227" t="s">
        <v>83</v>
      </c>
      <c r="AV229" s="14" t="s">
        <v>83</v>
      </c>
      <c r="AW229" s="14" t="s">
        <v>30</v>
      </c>
      <c r="AX229" s="14" t="s">
        <v>73</v>
      </c>
      <c r="AY229" s="227" t="s">
        <v>131</v>
      </c>
    </row>
    <row r="230" spans="1:65" s="15" customFormat="1" ht="10.199999999999999">
      <c r="B230" s="228"/>
      <c r="C230" s="229"/>
      <c r="D230" s="200" t="s">
        <v>143</v>
      </c>
      <c r="E230" s="230" t="s">
        <v>1</v>
      </c>
      <c r="F230" s="231" t="s">
        <v>146</v>
      </c>
      <c r="G230" s="229"/>
      <c r="H230" s="232">
        <v>1.0999999999999999E-2</v>
      </c>
      <c r="I230" s="233"/>
      <c r="J230" s="229"/>
      <c r="K230" s="229"/>
      <c r="L230" s="234"/>
      <c r="M230" s="235"/>
      <c r="N230" s="236"/>
      <c r="O230" s="236"/>
      <c r="P230" s="236"/>
      <c r="Q230" s="236"/>
      <c r="R230" s="236"/>
      <c r="S230" s="236"/>
      <c r="T230" s="237"/>
      <c r="AT230" s="238" t="s">
        <v>143</v>
      </c>
      <c r="AU230" s="238" t="s">
        <v>83</v>
      </c>
      <c r="AV230" s="15" t="s">
        <v>139</v>
      </c>
      <c r="AW230" s="15" t="s">
        <v>30</v>
      </c>
      <c r="AX230" s="15" t="s">
        <v>81</v>
      </c>
      <c r="AY230" s="238" t="s">
        <v>131</v>
      </c>
    </row>
    <row r="231" spans="1:65" s="12" customFormat="1" ht="22.8" customHeight="1">
      <c r="B231" s="171"/>
      <c r="C231" s="172"/>
      <c r="D231" s="173" t="s">
        <v>72</v>
      </c>
      <c r="E231" s="185" t="s">
        <v>132</v>
      </c>
      <c r="F231" s="185" t="s">
        <v>133</v>
      </c>
      <c r="G231" s="172"/>
      <c r="H231" s="172"/>
      <c r="I231" s="175"/>
      <c r="J231" s="186">
        <f>BK231</f>
        <v>0</v>
      </c>
      <c r="K231" s="172"/>
      <c r="L231" s="177"/>
      <c r="M231" s="178"/>
      <c r="N231" s="179"/>
      <c r="O231" s="179"/>
      <c r="P231" s="180">
        <f>SUM(P232:P288)</f>
        <v>0</v>
      </c>
      <c r="Q231" s="179"/>
      <c r="R231" s="180">
        <f>SUM(R232:R288)</f>
        <v>0</v>
      </c>
      <c r="S231" s="179"/>
      <c r="T231" s="181">
        <f>SUM(T232:T288)</f>
        <v>0</v>
      </c>
      <c r="AR231" s="182" t="s">
        <v>81</v>
      </c>
      <c r="AT231" s="183" t="s">
        <v>72</v>
      </c>
      <c r="AU231" s="183" t="s">
        <v>81</v>
      </c>
      <c r="AY231" s="182" t="s">
        <v>131</v>
      </c>
      <c r="BK231" s="184">
        <f>SUM(BK232:BK288)</f>
        <v>0</v>
      </c>
    </row>
    <row r="232" spans="1:65" s="2" customFormat="1" ht="37.799999999999997" customHeight="1">
      <c r="A232" s="35"/>
      <c r="B232" s="36"/>
      <c r="C232" s="187" t="s">
        <v>177</v>
      </c>
      <c r="D232" s="187" t="s">
        <v>134</v>
      </c>
      <c r="E232" s="188" t="s">
        <v>374</v>
      </c>
      <c r="F232" s="189" t="s">
        <v>375</v>
      </c>
      <c r="G232" s="190" t="s">
        <v>155</v>
      </c>
      <c r="H232" s="191">
        <v>50</v>
      </c>
      <c r="I232" s="192"/>
      <c r="J232" s="193">
        <f>ROUND(I232*H232,2)</f>
        <v>0</v>
      </c>
      <c r="K232" s="189" t="s">
        <v>138</v>
      </c>
      <c r="L232" s="40"/>
      <c r="M232" s="194" t="s">
        <v>1</v>
      </c>
      <c r="N232" s="195" t="s">
        <v>38</v>
      </c>
      <c r="O232" s="72"/>
      <c r="P232" s="196">
        <f>O232*H232</f>
        <v>0</v>
      </c>
      <c r="Q232" s="196">
        <v>0</v>
      </c>
      <c r="R232" s="196">
        <f>Q232*H232</f>
        <v>0</v>
      </c>
      <c r="S232" s="196">
        <v>0</v>
      </c>
      <c r="T232" s="197">
        <f>S232*H232</f>
        <v>0</v>
      </c>
      <c r="U232" s="35"/>
      <c r="V232" s="35"/>
      <c r="W232" s="35"/>
      <c r="X232" s="35"/>
      <c r="Y232" s="35"/>
      <c r="Z232" s="35"/>
      <c r="AA232" s="35"/>
      <c r="AB232" s="35"/>
      <c r="AC232" s="35"/>
      <c r="AD232" s="35"/>
      <c r="AE232" s="35"/>
      <c r="AR232" s="198" t="s">
        <v>139</v>
      </c>
      <c r="AT232" s="198" t="s">
        <v>134</v>
      </c>
      <c r="AU232" s="198" t="s">
        <v>83</v>
      </c>
      <c r="AY232" s="18" t="s">
        <v>131</v>
      </c>
      <c r="BE232" s="199">
        <f>IF(N232="základní",J232,0)</f>
        <v>0</v>
      </c>
      <c r="BF232" s="199">
        <f>IF(N232="snížená",J232,0)</f>
        <v>0</v>
      </c>
      <c r="BG232" s="199">
        <f>IF(N232="zákl. přenesená",J232,0)</f>
        <v>0</v>
      </c>
      <c r="BH232" s="199">
        <f>IF(N232="sníž. přenesená",J232,0)</f>
        <v>0</v>
      </c>
      <c r="BI232" s="199">
        <f>IF(N232="nulová",J232,0)</f>
        <v>0</v>
      </c>
      <c r="BJ232" s="18" t="s">
        <v>81</v>
      </c>
      <c r="BK232" s="199">
        <f>ROUND(I232*H232,2)</f>
        <v>0</v>
      </c>
      <c r="BL232" s="18" t="s">
        <v>139</v>
      </c>
      <c r="BM232" s="198" t="s">
        <v>222</v>
      </c>
    </row>
    <row r="233" spans="1:65" s="2" customFormat="1" ht="19.2">
      <c r="A233" s="35"/>
      <c r="B233" s="36"/>
      <c r="C233" s="37"/>
      <c r="D233" s="200" t="s">
        <v>140</v>
      </c>
      <c r="E233" s="37"/>
      <c r="F233" s="201" t="s">
        <v>375</v>
      </c>
      <c r="G233" s="37"/>
      <c r="H233" s="37"/>
      <c r="I233" s="202"/>
      <c r="J233" s="37"/>
      <c r="K233" s="37"/>
      <c r="L233" s="40"/>
      <c r="M233" s="203"/>
      <c r="N233" s="204"/>
      <c r="O233" s="72"/>
      <c r="P233" s="72"/>
      <c r="Q233" s="72"/>
      <c r="R233" s="72"/>
      <c r="S233" s="72"/>
      <c r="T233" s="73"/>
      <c r="U233" s="35"/>
      <c r="V233" s="35"/>
      <c r="W233" s="35"/>
      <c r="X233" s="35"/>
      <c r="Y233" s="35"/>
      <c r="Z233" s="35"/>
      <c r="AA233" s="35"/>
      <c r="AB233" s="35"/>
      <c r="AC233" s="35"/>
      <c r="AD233" s="35"/>
      <c r="AE233" s="35"/>
      <c r="AT233" s="18" t="s">
        <v>140</v>
      </c>
      <c r="AU233" s="18" t="s">
        <v>83</v>
      </c>
    </row>
    <row r="234" spans="1:65" s="2" customFormat="1" ht="10.199999999999999">
      <c r="A234" s="35"/>
      <c r="B234" s="36"/>
      <c r="C234" s="37"/>
      <c r="D234" s="205" t="s">
        <v>141</v>
      </c>
      <c r="E234" s="37"/>
      <c r="F234" s="206" t="s">
        <v>376</v>
      </c>
      <c r="G234" s="37"/>
      <c r="H234" s="37"/>
      <c r="I234" s="202"/>
      <c r="J234" s="37"/>
      <c r="K234" s="37"/>
      <c r="L234" s="40"/>
      <c r="M234" s="203"/>
      <c r="N234" s="204"/>
      <c r="O234" s="72"/>
      <c r="P234" s="72"/>
      <c r="Q234" s="72"/>
      <c r="R234" s="72"/>
      <c r="S234" s="72"/>
      <c r="T234" s="73"/>
      <c r="U234" s="35"/>
      <c r="V234" s="35"/>
      <c r="W234" s="35"/>
      <c r="X234" s="35"/>
      <c r="Y234" s="35"/>
      <c r="Z234" s="35"/>
      <c r="AA234" s="35"/>
      <c r="AB234" s="35"/>
      <c r="AC234" s="35"/>
      <c r="AD234" s="35"/>
      <c r="AE234" s="35"/>
      <c r="AT234" s="18" t="s">
        <v>141</v>
      </c>
      <c r="AU234" s="18" t="s">
        <v>83</v>
      </c>
    </row>
    <row r="235" spans="1:65" s="2" customFormat="1" ht="37.799999999999997" customHeight="1">
      <c r="A235" s="35"/>
      <c r="B235" s="36"/>
      <c r="C235" s="187" t="s">
        <v>224</v>
      </c>
      <c r="D235" s="187" t="s">
        <v>134</v>
      </c>
      <c r="E235" s="188" t="s">
        <v>377</v>
      </c>
      <c r="F235" s="189" t="s">
        <v>378</v>
      </c>
      <c r="G235" s="190" t="s">
        <v>155</v>
      </c>
      <c r="H235" s="191">
        <v>50</v>
      </c>
      <c r="I235" s="192"/>
      <c r="J235" s="193">
        <f>ROUND(I235*H235,2)</f>
        <v>0</v>
      </c>
      <c r="K235" s="189" t="s">
        <v>138</v>
      </c>
      <c r="L235" s="40"/>
      <c r="M235" s="194" t="s">
        <v>1</v>
      </c>
      <c r="N235" s="195" t="s">
        <v>38</v>
      </c>
      <c r="O235" s="72"/>
      <c r="P235" s="196">
        <f>O235*H235</f>
        <v>0</v>
      </c>
      <c r="Q235" s="196">
        <v>0</v>
      </c>
      <c r="R235" s="196">
        <f>Q235*H235</f>
        <v>0</v>
      </c>
      <c r="S235" s="196">
        <v>0</v>
      </c>
      <c r="T235" s="197">
        <f>S235*H235</f>
        <v>0</v>
      </c>
      <c r="U235" s="35"/>
      <c r="V235" s="35"/>
      <c r="W235" s="35"/>
      <c r="X235" s="35"/>
      <c r="Y235" s="35"/>
      <c r="Z235" s="35"/>
      <c r="AA235" s="35"/>
      <c r="AB235" s="35"/>
      <c r="AC235" s="35"/>
      <c r="AD235" s="35"/>
      <c r="AE235" s="35"/>
      <c r="AR235" s="198" t="s">
        <v>139</v>
      </c>
      <c r="AT235" s="198" t="s">
        <v>134</v>
      </c>
      <c r="AU235" s="198" t="s">
        <v>83</v>
      </c>
      <c r="AY235" s="18" t="s">
        <v>131</v>
      </c>
      <c r="BE235" s="199">
        <f>IF(N235="základní",J235,0)</f>
        <v>0</v>
      </c>
      <c r="BF235" s="199">
        <f>IF(N235="snížená",J235,0)</f>
        <v>0</v>
      </c>
      <c r="BG235" s="199">
        <f>IF(N235="zákl. přenesená",J235,0)</f>
        <v>0</v>
      </c>
      <c r="BH235" s="199">
        <f>IF(N235="sníž. přenesená",J235,0)</f>
        <v>0</v>
      </c>
      <c r="BI235" s="199">
        <f>IF(N235="nulová",J235,0)</f>
        <v>0</v>
      </c>
      <c r="BJ235" s="18" t="s">
        <v>81</v>
      </c>
      <c r="BK235" s="199">
        <f>ROUND(I235*H235,2)</f>
        <v>0</v>
      </c>
      <c r="BL235" s="18" t="s">
        <v>139</v>
      </c>
      <c r="BM235" s="198" t="s">
        <v>227</v>
      </c>
    </row>
    <row r="236" spans="1:65" s="2" customFormat="1" ht="19.2">
      <c r="A236" s="35"/>
      <c r="B236" s="36"/>
      <c r="C236" s="37"/>
      <c r="D236" s="200" t="s">
        <v>140</v>
      </c>
      <c r="E236" s="37"/>
      <c r="F236" s="201" t="s">
        <v>378</v>
      </c>
      <c r="G236" s="37"/>
      <c r="H236" s="37"/>
      <c r="I236" s="202"/>
      <c r="J236" s="37"/>
      <c r="K236" s="37"/>
      <c r="L236" s="40"/>
      <c r="M236" s="203"/>
      <c r="N236" s="204"/>
      <c r="O236" s="72"/>
      <c r="P236" s="72"/>
      <c r="Q236" s="72"/>
      <c r="R236" s="72"/>
      <c r="S236" s="72"/>
      <c r="T236" s="73"/>
      <c r="U236" s="35"/>
      <c r="V236" s="35"/>
      <c r="W236" s="35"/>
      <c r="X236" s="35"/>
      <c r="Y236" s="35"/>
      <c r="Z236" s="35"/>
      <c r="AA236" s="35"/>
      <c r="AB236" s="35"/>
      <c r="AC236" s="35"/>
      <c r="AD236" s="35"/>
      <c r="AE236" s="35"/>
      <c r="AT236" s="18" t="s">
        <v>140</v>
      </c>
      <c r="AU236" s="18" t="s">
        <v>83</v>
      </c>
    </row>
    <row r="237" spans="1:65" s="2" customFormat="1" ht="10.199999999999999">
      <c r="A237" s="35"/>
      <c r="B237" s="36"/>
      <c r="C237" s="37"/>
      <c r="D237" s="205" t="s">
        <v>141</v>
      </c>
      <c r="E237" s="37"/>
      <c r="F237" s="206" t="s">
        <v>379</v>
      </c>
      <c r="G237" s="37"/>
      <c r="H237" s="37"/>
      <c r="I237" s="202"/>
      <c r="J237" s="37"/>
      <c r="K237" s="37"/>
      <c r="L237" s="40"/>
      <c r="M237" s="203"/>
      <c r="N237" s="204"/>
      <c r="O237" s="72"/>
      <c r="P237" s="72"/>
      <c r="Q237" s="72"/>
      <c r="R237" s="72"/>
      <c r="S237" s="72"/>
      <c r="T237" s="73"/>
      <c r="U237" s="35"/>
      <c r="V237" s="35"/>
      <c r="W237" s="35"/>
      <c r="X237" s="35"/>
      <c r="Y237" s="35"/>
      <c r="Z237" s="35"/>
      <c r="AA237" s="35"/>
      <c r="AB237" s="35"/>
      <c r="AC237" s="35"/>
      <c r="AD237" s="35"/>
      <c r="AE237" s="35"/>
      <c r="AT237" s="18" t="s">
        <v>141</v>
      </c>
      <c r="AU237" s="18" t="s">
        <v>83</v>
      </c>
    </row>
    <row r="238" spans="1:65" s="2" customFormat="1" ht="37.799999999999997" customHeight="1">
      <c r="A238" s="35"/>
      <c r="B238" s="36"/>
      <c r="C238" s="187" t="s">
        <v>184</v>
      </c>
      <c r="D238" s="187" t="s">
        <v>134</v>
      </c>
      <c r="E238" s="188" t="s">
        <v>380</v>
      </c>
      <c r="F238" s="189" t="s">
        <v>381</v>
      </c>
      <c r="G238" s="190" t="s">
        <v>268</v>
      </c>
      <c r="H238" s="191">
        <v>2</v>
      </c>
      <c r="I238" s="192"/>
      <c r="J238" s="193">
        <f>ROUND(I238*H238,2)</f>
        <v>0</v>
      </c>
      <c r="K238" s="189" t="s">
        <v>138</v>
      </c>
      <c r="L238" s="40"/>
      <c r="M238" s="194" t="s">
        <v>1</v>
      </c>
      <c r="N238" s="195" t="s">
        <v>38</v>
      </c>
      <c r="O238" s="72"/>
      <c r="P238" s="196">
        <f>O238*H238</f>
        <v>0</v>
      </c>
      <c r="Q238" s="196">
        <v>0</v>
      </c>
      <c r="R238" s="196">
        <f>Q238*H238</f>
        <v>0</v>
      </c>
      <c r="S238" s="196">
        <v>0</v>
      </c>
      <c r="T238" s="197">
        <f>S238*H238</f>
        <v>0</v>
      </c>
      <c r="U238" s="35"/>
      <c r="V238" s="35"/>
      <c r="W238" s="35"/>
      <c r="X238" s="35"/>
      <c r="Y238" s="35"/>
      <c r="Z238" s="35"/>
      <c r="AA238" s="35"/>
      <c r="AB238" s="35"/>
      <c r="AC238" s="35"/>
      <c r="AD238" s="35"/>
      <c r="AE238" s="35"/>
      <c r="AR238" s="198" t="s">
        <v>139</v>
      </c>
      <c r="AT238" s="198" t="s">
        <v>134</v>
      </c>
      <c r="AU238" s="198" t="s">
        <v>83</v>
      </c>
      <c r="AY238" s="18" t="s">
        <v>131</v>
      </c>
      <c r="BE238" s="199">
        <f>IF(N238="základní",J238,0)</f>
        <v>0</v>
      </c>
      <c r="BF238" s="199">
        <f>IF(N238="snížená",J238,0)</f>
        <v>0</v>
      </c>
      <c r="BG238" s="199">
        <f>IF(N238="zákl. přenesená",J238,0)</f>
        <v>0</v>
      </c>
      <c r="BH238" s="199">
        <f>IF(N238="sníž. přenesená",J238,0)</f>
        <v>0</v>
      </c>
      <c r="BI238" s="199">
        <f>IF(N238="nulová",J238,0)</f>
        <v>0</v>
      </c>
      <c r="BJ238" s="18" t="s">
        <v>81</v>
      </c>
      <c r="BK238" s="199">
        <f>ROUND(I238*H238,2)</f>
        <v>0</v>
      </c>
      <c r="BL238" s="18" t="s">
        <v>139</v>
      </c>
      <c r="BM238" s="198" t="s">
        <v>232</v>
      </c>
    </row>
    <row r="239" spans="1:65" s="2" customFormat="1" ht="28.8">
      <c r="A239" s="35"/>
      <c r="B239" s="36"/>
      <c r="C239" s="37"/>
      <c r="D239" s="200" t="s">
        <v>140</v>
      </c>
      <c r="E239" s="37"/>
      <c r="F239" s="201" t="s">
        <v>381</v>
      </c>
      <c r="G239" s="37"/>
      <c r="H239" s="37"/>
      <c r="I239" s="202"/>
      <c r="J239" s="37"/>
      <c r="K239" s="37"/>
      <c r="L239" s="40"/>
      <c r="M239" s="203"/>
      <c r="N239" s="204"/>
      <c r="O239" s="72"/>
      <c r="P239" s="72"/>
      <c r="Q239" s="72"/>
      <c r="R239" s="72"/>
      <c r="S239" s="72"/>
      <c r="T239" s="73"/>
      <c r="U239" s="35"/>
      <c r="V239" s="35"/>
      <c r="W239" s="35"/>
      <c r="X239" s="35"/>
      <c r="Y239" s="35"/>
      <c r="Z239" s="35"/>
      <c r="AA239" s="35"/>
      <c r="AB239" s="35"/>
      <c r="AC239" s="35"/>
      <c r="AD239" s="35"/>
      <c r="AE239" s="35"/>
      <c r="AT239" s="18" t="s">
        <v>140</v>
      </c>
      <c r="AU239" s="18" t="s">
        <v>83</v>
      </c>
    </row>
    <row r="240" spans="1:65" s="2" customFormat="1" ht="10.199999999999999">
      <c r="A240" s="35"/>
      <c r="B240" s="36"/>
      <c r="C240" s="37"/>
      <c r="D240" s="205" t="s">
        <v>141</v>
      </c>
      <c r="E240" s="37"/>
      <c r="F240" s="206" t="s">
        <v>382</v>
      </c>
      <c r="G240" s="37"/>
      <c r="H240" s="37"/>
      <c r="I240" s="202"/>
      <c r="J240" s="37"/>
      <c r="K240" s="37"/>
      <c r="L240" s="40"/>
      <c r="M240" s="203"/>
      <c r="N240" s="204"/>
      <c r="O240" s="72"/>
      <c r="P240" s="72"/>
      <c r="Q240" s="72"/>
      <c r="R240" s="72"/>
      <c r="S240" s="72"/>
      <c r="T240" s="73"/>
      <c r="U240" s="35"/>
      <c r="V240" s="35"/>
      <c r="W240" s="35"/>
      <c r="X240" s="35"/>
      <c r="Y240" s="35"/>
      <c r="Z240" s="35"/>
      <c r="AA240" s="35"/>
      <c r="AB240" s="35"/>
      <c r="AC240" s="35"/>
      <c r="AD240" s="35"/>
      <c r="AE240" s="35"/>
      <c r="AT240" s="18" t="s">
        <v>141</v>
      </c>
      <c r="AU240" s="18" t="s">
        <v>83</v>
      </c>
    </row>
    <row r="241" spans="1:65" s="2" customFormat="1" ht="24.15" customHeight="1">
      <c r="A241" s="35"/>
      <c r="B241" s="36"/>
      <c r="C241" s="243" t="s">
        <v>8</v>
      </c>
      <c r="D241" s="243" t="s">
        <v>383</v>
      </c>
      <c r="E241" s="244" t="s">
        <v>384</v>
      </c>
      <c r="F241" s="245" t="s">
        <v>385</v>
      </c>
      <c r="G241" s="246" t="s">
        <v>268</v>
      </c>
      <c r="H241" s="247">
        <v>2</v>
      </c>
      <c r="I241" s="248"/>
      <c r="J241" s="249">
        <f>ROUND(I241*H241,2)</f>
        <v>0</v>
      </c>
      <c r="K241" s="245" t="s">
        <v>1</v>
      </c>
      <c r="L241" s="250"/>
      <c r="M241" s="251" t="s">
        <v>1</v>
      </c>
      <c r="N241" s="252" t="s">
        <v>38</v>
      </c>
      <c r="O241" s="72"/>
      <c r="P241" s="196">
        <f>O241*H241</f>
        <v>0</v>
      </c>
      <c r="Q241" s="196">
        <v>0</v>
      </c>
      <c r="R241" s="196">
        <f>Q241*H241</f>
        <v>0</v>
      </c>
      <c r="S241" s="196">
        <v>0</v>
      </c>
      <c r="T241" s="197">
        <f>S241*H241</f>
        <v>0</v>
      </c>
      <c r="U241" s="35"/>
      <c r="V241" s="35"/>
      <c r="W241" s="35"/>
      <c r="X241" s="35"/>
      <c r="Y241" s="35"/>
      <c r="Z241" s="35"/>
      <c r="AA241" s="35"/>
      <c r="AB241" s="35"/>
      <c r="AC241" s="35"/>
      <c r="AD241" s="35"/>
      <c r="AE241" s="35"/>
      <c r="AR241" s="198" t="s">
        <v>162</v>
      </c>
      <c r="AT241" s="198" t="s">
        <v>383</v>
      </c>
      <c r="AU241" s="198" t="s">
        <v>83</v>
      </c>
      <c r="AY241" s="18" t="s">
        <v>131</v>
      </c>
      <c r="BE241" s="199">
        <f>IF(N241="základní",J241,0)</f>
        <v>0</v>
      </c>
      <c r="BF241" s="199">
        <f>IF(N241="snížená",J241,0)</f>
        <v>0</v>
      </c>
      <c r="BG241" s="199">
        <f>IF(N241="zákl. přenesená",J241,0)</f>
        <v>0</v>
      </c>
      <c r="BH241" s="199">
        <f>IF(N241="sníž. přenesená",J241,0)</f>
        <v>0</v>
      </c>
      <c r="BI241" s="199">
        <f>IF(N241="nulová",J241,0)</f>
        <v>0</v>
      </c>
      <c r="BJ241" s="18" t="s">
        <v>81</v>
      </c>
      <c r="BK241" s="199">
        <f>ROUND(I241*H241,2)</f>
        <v>0</v>
      </c>
      <c r="BL241" s="18" t="s">
        <v>139</v>
      </c>
      <c r="BM241" s="198" t="s">
        <v>241</v>
      </c>
    </row>
    <row r="242" spans="1:65" s="2" customFormat="1" ht="19.2">
      <c r="A242" s="35"/>
      <c r="B242" s="36"/>
      <c r="C242" s="37"/>
      <c r="D242" s="200" t="s">
        <v>140</v>
      </c>
      <c r="E242" s="37"/>
      <c r="F242" s="201" t="s">
        <v>385</v>
      </c>
      <c r="G242" s="37"/>
      <c r="H242" s="37"/>
      <c r="I242" s="202"/>
      <c r="J242" s="37"/>
      <c r="K242" s="37"/>
      <c r="L242" s="40"/>
      <c r="M242" s="203"/>
      <c r="N242" s="204"/>
      <c r="O242" s="72"/>
      <c r="P242" s="72"/>
      <c r="Q242" s="72"/>
      <c r="R242" s="72"/>
      <c r="S242" s="72"/>
      <c r="T242" s="73"/>
      <c r="U242" s="35"/>
      <c r="V242" s="35"/>
      <c r="W242" s="35"/>
      <c r="X242" s="35"/>
      <c r="Y242" s="35"/>
      <c r="Z242" s="35"/>
      <c r="AA242" s="35"/>
      <c r="AB242" s="35"/>
      <c r="AC242" s="35"/>
      <c r="AD242" s="35"/>
      <c r="AE242" s="35"/>
      <c r="AT242" s="18" t="s">
        <v>140</v>
      </c>
      <c r="AU242" s="18" t="s">
        <v>83</v>
      </c>
    </row>
    <row r="243" spans="1:65" s="2" customFormat="1" ht="24.15" customHeight="1">
      <c r="A243" s="35"/>
      <c r="B243" s="36"/>
      <c r="C243" s="187" t="s">
        <v>189</v>
      </c>
      <c r="D243" s="187" t="s">
        <v>134</v>
      </c>
      <c r="E243" s="188" t="s">
        <v>386</v>
      </c>
      <c r="F243" s="189" t="s">
        <v>387</v>
      </c>
      <c r="G243" s="190" t="s">
        <v>388</v>
      </c>
      <c r="H243" s="191">
        <v>1</v>
      </c>
      <c r="I243" s="192"/>
      <c r="J243" s="193">
        <f>ROUND(I243*H243,2)</f>
        <v>0</v>
      </c>
      <c r="K243" s="189" t="s">
        <v>1</v>
      </c>
      <c r="L243" s="40"/>
      <c r="M243" s="194" t="s">
        <v>1</v>
      </c>
      <c r="N243" s="195" t="s">
        <v>38</v>
      </c>
      <c r="O243" s="72"/>
      <c r="P243" s="196">
        <f>O243*H243</f>
        <v>0</v>
      </c>
      <c r="Q243" s="196">
        <v>0</v>
      </c>
      <c r="R243" s="196">
        <f>Q243*H243</f>
        <v>0</v>
      </c>
      <c r="S243" s="196">
        <v>0</v>
      </c>
      <c r="T243" s="197">
        <f>S243*H243</f>
        <v>0</v>
      </c>
      <c r="U243" s="35"/>
      <c r="V243" s="35"/>
      <c r="W243" s="35"/>
      <c r="X243" s="35"/>
      <c r="Y243" s="35"/>
      <c r="Z243" s="35"/>
      <c r="AA243" s="35"/>
      <c r="AB243" s="35"/>
      <c r="AC243" s="35"/>
      <c r="AD243" s="35"/>
      <c r="AE243" s="35"/>
      <c r="AR243" s="198" t="s">
        <v>139</v>
      </c>
      <c r="AT243" s="198" t="s">
        <v>134</v>
      </c>
      <c r="AU243" s="198" t="s">
        <v>83</v>
      </c>
      <c r="AY243" s="18" t="s">
        <v>131</v>
      </c>
      <c r="BE243" s="199">
        <f>IF(N243="základní",J243,0)</f>
        <v>0</v>
      </c>
      <c r="BF243" s="199">
        <f>IF(N243="snížená",J243,0)</f>
        <v>0</v>
      </c>
      <c r="BG243" s="199">
        <f>IF(N243="zákl. přenesená",J243,0)</f>
        <v>0</v>
      </c>
      <c r="BH243" s="199">
        <f>IF(N243="sníž. přenesená",J243,0)</f>
        <v>0</v>
      </c>
      <c r="BI243" s="199">
        <f>IF(N243="nulová",J243,0)</f>
        <v>0</v>
      </c>
      <c r="BJ243" s="18" t="s">
        <v>81</v>
      </c>
      <c r="BK243" s="199">
        <f>ROUND(I243*H243,2)</f>
        <v>0</v>
      </c>
      <c r="BL243" s="18" t="s">
        <v>139</v>
      </c>
      <c r="BM243" s="198" t="s">
        <v>245</v>
      </c>
    </row>
    <row r="244" spans="1:65" s="2" customFormat="1" ht="19.2">
      <c r="A244" s="35"/>
      <c r="B244" s="36"/>
      <c r="C244" s="37"/>
      <c r="D244" s="200" t="s">
        <v>140</v>
      </c>
      <c r="E244" s="37"/>
      <c r="F244" s="201" t="s">
        <v>387</v>
      </c>
      <c r="G244" s="37"/>
      <c r="H244" s="37"/>
      <c r="I244" s="202"/>
      <c r="J244" s="37"/>
      <c r="K244" s="37"/>
      <c r="L244" s="40"/>
      <c r="M244" s="203"/>
      <c r="N244" s="204"/>
      <c r="O244" s="72"/>
      <c r="P244" s="72"/>
      <c r="Q244" s="72"/>
      <c r="R244" s="72"/>
      <c r="S244" s="72"/>
      <c r="T244" s="73"/>
      <c r="U244" s="35"/>
      <c r="V244" s="35"/>
      <c r="W244" s="35"/>
      <c r="X244" s="35"/>
      <c r="Y244" s="35"/>
      <c r="Z244" s="35"/>
      <c r="AA244" s="35"/>
      <c r="AB244" s="35"/>
      <c r="AC244" s="35"/>
      <c r="AD244" s="35"/>
      <c r="AE244" s="35"/>
      <c r="AT244" s="18" t="s">
        <v>140</v>
      </c>
      <c r="AU244" s="18" t="s">
        <v>83</v>
      </c>
    </row>
    <row r="245" spans="1:65" s="2" customFormat="1" ht="33" customHeight="1">
      <c r="A245" s="35"/>
      <c r="B245" s="36"/>
      <c r="C245" s="187" t="s">
        <v>249</v>
      </c>
      <c r="D245" s="187" t="s">
        <v>134</v>
      </c>
      <c r="E245" s="188" t="s">
        <v>389</v>
      </c>
      <c r="F245" s="189" t="s">
        <v>390</v>
      </c>
      <c r="G245" s="190" t="s">
        <v>388</v>
      </c>
      <c r="H245" s="191">
        <v>1</v>
      </c>
      <c r="I245" s="192"/>
      <c r="J245" s="193">
        <f>ROUND(I245*H245,2)</f>
        <v>0</v>
      </c>
      <c r="K245" s="189" t="s">
        <v>1</v>
      </c>
      <c r="L245" s="40"/>
      <c r="M245" s="194" t="s">
        <v>1</v>
      </c>
      <c r="N245" s="195" t="s">
        <v>38</v>
      </c>
      <c r="O245" s="72"/>
      <c r="P245" s="196">
        <f>O245*H245</f>
        <v>0</v>
      </c>
      <c r="Q245" s="196">
        <v>0</v>
      </c>
      <c r="R245" s="196">
        <f>Q245*H245</f>
        <v>0</v>
      </c>
      <c r="S245" s="196">
        <v>0</v>
      </c>
      <c r="T245" s="197">
        <f>S245*H245</f>
        <v>0</v>
      </c>
      <c r="U245" s="35"/>
      <c r="V245" s="35"/>
      <c r="W245" s="35"/>
      <c r="X245" s="35"/>
      <c r="Y245" s="35"/>
      <c r="Z245" s="35"/>
      <c r="AA245" s="35"/>
      <c r="AB245" s="35"/>
      <c r="AC245" s="35"/>
      <c r="AD245" s="35"/>
      <c r="AE245" s="35"/>
      <c r="AR245" s="198" t="s">
        <v>139</v>
      </c>
      <c r="AT245" s="198" t="s">
        <v>134</v>
      </c>
      <c r="AU245" s="198" t="s">
        <v>83</v>
      </c>
      <c r="AY245" s="18" t="s">
        <v>131</v>
      </c>
      <c r="BE245" s="199">
        <f>IF(N245="základní",J245,0)</f>
        <v>0</v>
      </c>
      <c r="BF245" s="199">
        <f>IF(N245="snížená",J245,0)</f>
        <v>0</v>
      </c>
      <c r="BG245" s="199">
        <f>IF(N245="zákl. přenesená",J245,0)</f>
        <v>0</v>
      </c>
      <c r="BH245" s="199">
        <f>IF(N245="sníž. přenesená",J245,0)</f>
        <v>0</v>
      </c>
      <c r="BI245" s="199">
        <f>IF(N245="nulová",J245,0)</f>
        <v>0</v>
      </c>
      <c r="BJ245" s="18" t="s">
        <v>81</v>
      </c>
      <c r="BK245" s="199">
        <f>ROUND(I245*H245,2)</f>
        <v>0</v>
      </c>
      <c r="BL245" s="18" t="s">
        <v>139</v>
      </c>
      <c r="BM245" s="198" t="s">
        <v>252</v>
      </c>
    </row>
    <row r="246" spans="1:65" s="2" customFormat="1" ht="19.2">
      <c r="A246" s="35"/>
      <c r="B246" s="36"/>
      <c r="C246" s="37"/>
      <c r="D246" s="200" t="s">
        <v>140</v>
      </c>
      <c r="E246" s="37"/>
      <c r="F246" s="201" t="s">
        <v>390</v>
      </c>
      <c r="G246" s="37"/>
      <c r="H246" s="37"/>
      <c r="I246" s="202"/>
      <c r="J246" s="37"/>
      <c r="K246" s="37"/>
      <c r="L246" s="40"/>
      <c r="M246" s="203"/>
      <c r="N246" s="204"/>
      <c r="O246" s="72"/>
      <c r="P246" s="72"/>
      <c r="Q246" s="72"/>
      <c r="R246" s="72"/>
      <c r="S246" s="72"/>
      <c r="T246" s="73"/>
      <c r="U246" s="35"/>
      <c r="V246" s="35"/>
      <c r="W246" s="35"/>
      <c r="X246" s="35"/>
      <c r="Y246" s="35"/>
      <c r="Z246" s="35"/>
      <c r="AA246" s="35"/>
      <c r="AB246" s="35"/>
      <c r="AC246" s="35"/>
      <c r="AD246" s="35"/>
      <c r="AE246" s="35"/>
      <c r="AT246" s="18" t="s">
        <v>140</v>
      </c>
      <c r="AU246" s="18" t="s">
        <v>83</v>
      </c>
    </row>
    <row r="247" spans="1:65" s="2" customFormat="1" ht="33" customHeight="1">
      <c r="A247" s="35"/>
      <c r="B247" s="36"/>
      <c r="C247" s="187" t="s">
        <v>196</v>
      </c>
      <c r="D247" s="187" t="s">
        <v>134</v>
      </c>
      <c r="E247" s="188" t="s">
        <v>391</v>
      </c>
      <c r="F247" s="189" t="s">
        <v>392</v>
      </c>
      <c r="G247" s="190" t="s">
        <v>217</v>
      </c>
      <c r="H247" s="191">
        <v>0.52200000000000002</v>
      </c>
      <c r="I247" s="192"/>
      <c r="J247" s="193">
        <f>ROUND(I247*H247,2)</f>
        <v>0</v>
      </c>
      <c r="K247" s="189" t="s">
        <v>138</v>
      </c>
      <c r="L247" s="40"/>
      <c r="M247" s="194" t="s">
        <v>1</v>
      </c>
      <c r="N247" s="195" t="s">
        <v>38</v>
      </c>
      <c r="O247" s="72"/>
      <c r="P247" s="196">
        <f>O247*H247</f>
        <v>0</v>
      </c>
      <c r="Q247" s="196">
        <v>0</v>
      </c>
      <c r="R247" s="196">
        <f>Q247*H247</f>
        <v>0</v>
      </c>
      <c r="S247" s="196">
        <v>0</v>
      </c>
      <c r="T247" s="197">
        <f>S247*H247</f>
        <v>0</v>
      </c>
      <c r="U247" s="35"/>
      <c r="V247" s="35"/>
      <c r="W247" s="35"/>
      <c r="X247" s="35"/>
      <c r="Y247" s="35"/>
      <c r="Z247" s="35"/>
      <c r="AA247" s="35"/>
      <c r="AB247" s="35"/>
      <c r="AC247" s="35"/>
      <c r="AD247" s="35"/>
      <c r="AE247" s="35"/>
      <c r="AR247" s="198" t="s">
        <v>139</v>
      </c>
      <c r="AT247" s="198" t="s">
        <v>134</v>
      </c>
      <c r="AU247" s="198" t="s">
        <v>83</v>
      </c>
      <c r="AY247" s="18" t="s">
        <v>131</v>
      </c>
      <c r="BE247" s="199">
        <f>IF(N247="základní",J247,0)</f>
        <v>0</v>
      </c>
      <c r="BF247" s="199">
        <f>IF(N247="snížená",J247,0)</f>
        <v>0</v>
      </c>
      <c r="BG247" s="199">
        <f>IF(N247="zákl. přenesená",J247,0)</f>
        <v>0</v>
      </c>
      <c r="BH247" s="199">
        <f>IF(N247="sníž. přenesená",J247,0)</f>
        <v>0</v>
      </c>
      <c r="BI247" s="199">
        <f>IF(N247="nulová",J247,0)</f>
        <v>0</v>
      </c>
      <c r="BJ247" s="18" t="s">
        <v>81</v>
      </c>
      <c r="BK247" s="199">
        <f>ROUND(I247*H247,2)</f>
        <v>0</v>
      </c>
      <c r="BL247" s="18" t="s">
        <v>139</v>
      </c>
      <c r="BM247" s="198" t="s">
        <v>258</v>
      </c>
    </row>
    <row r="248" spans="1:65" s="2" customFormat="1" ht="19.2">
      <c r="A248" s="35"/>
      <c r="B248" s="36"/>
      <c r="C248" s="37"/>
      <c r="D248" s="200" t="s">
        <v>140</v>
      </c>
      <c r="E248" s="37"/>
      <c r="F248" s="201" t="s">
        <v>392</v>
      </c>
      <c r="G248" s="37"/>
      <c r="H248" s="37"/>
      <c r="I248" s="202"/>
      <c r="J248" s="37"/>
      <c r="K248" s="37"/>
      <c r="L248" s="40"/>
      <c r="M248" s="203"/>
      <c r="N248" s="204"/>
      <c r="O248" s="72"/>
      <c r="P248" s="72"/>
      <c r="Q248" s="72"/>
      <c r="R248" s="72"/>
      <c r="S248" s="72"/>
      <c r="T248" s="73"/>
      <c r="U248" s="35"/>
      <c r="V248" s="35"/>
      <c r="W248" s="35"/>
      <c r="X248" s="35"/>
      <c r="Y248" s="35"/>
      <c r="Z248" s="35"/>
      <c r="AA248" s="35"/>
      <c r="AB248" s="35"/>
      <c r="AC248" s="35"/>
      <c r="AD248" s="35"/>
      <c r="AE248" s="35"/>
      <c r="AT248" s="18" t="s">
        <v>140</v>
      </c>
      <c r="AU248" s="18" t="s">
        <v>83</v>
      </c>
    </row>
    <row r="249" spans="1:65" s="2" customFormat="1" ht="10.199999999999999">
      <c r="A249" s="35"/>
      <c r="B249" s="36"/>
      <c r="C249" s="37"/>
      <c r="D249" s="205" t="s">
        <v>141</v>
      </c>
      <c r="E249" s="37"/>
      <c r="F249" s="206" t="s">
        <v>393</v>
      </c>
      <c r="G249" s="37"/>
      <c r="H249" s="37"/>
      <c r="I249" s="202"/>
      <c r="J249" s="37"/>
      <c r="K249" s="37"/>
      <c r="L249" s="40"/>
      <c r="M249" s="203"/>
      <c r="N249" s="204"/>
      <c r="O249" s="72"/>
      <c r="P249" s="72"/>
      <c r="Q249" s="72"/>
      <c r="R249" s="72"/>
      <c r="S249" s="72"/>
      <c r="T249" s="73"/>
      <c r="U249" s="35"/>
      <c r="V249" s="35"/>
      <c r="W249" s="35"/>
      <c r="X249" s="35"/>
      <c r="Y249" s="35"/>
      <c r="Z249" s="35"/>
      <c r="AA249" s="35"/>
      <c r="AB249" s="35"/>
      <c r="AC249" s="35"/>
      <c r="AD249" s="35"/>
      <c r="AE249" s="35"/>
      <c r="AT249" s="18" t="s">
        <v>141</v>
      </c>
      <c r="AU249" s="18" t="s">
        <v>83</v>
      </c>
    </row>
    <row r="250" spans="1:65" s="13" customFormat="1" ht="10.199999999999999">
      <c r="B250" s="207"/>
      <c r="C250" s="208"/>
      <c r="D250" s="200" t="s">
        <v>143</v>
      </c>
      <c r="E250" s="209" t="s">
        <v>1</v>
      </c>
      <c r="F250" s="210" t="s">
        <v>394</v>
      </c>
      <c r="G250" s="208"/>
      <c r="H250" s="209" t="s">
        <v>1</v>
      </c>
      <c r="I250" s="211"/>
      <c r="J250" s="208"/>
      <c r="K250" s="208"/>
      <c r="L250" s="212"/>
      <c r="M250" s="213"/>
      <c r="N250" s="214"/>
      <c r="O250" s="214"/>
      <c r="P250" s="214"/>
      <c r="Q250" s="214"/>
      <c r="R250" s="214"/>
      <c r="S250" s="214"/>
      <c r="T250" s="215"/>
      <c r="AT250" s="216" t="s">
        <v>143</v>
      </c>
      <c r="AU250" s="216" t="s">
        <v>83</v>
      </c>
      <c r="AV250" s="13" t="s">
        <v>81</v>
      </c>
      <c r="AW250" s="13" t="s">
        <v>30</v>
      </c>
      <c r="AX250" s="13" t="s">
        <v>73</v>
      </c>
      <c r="AY250" s="216" t="s">
        <v>131</v>
      </c>
    </row>
    <row r="251" spans="1:65" s="14" customFormat="1" ht="10.199999999999999">
      <c r="B251" s="217"/>
      <c r="C251" s="218"/>
      <c r="D251" s="200" t="s">
        <v>143</v>
      </c>
      <c r="E251" s="219" t="s">
        <v>1</v>
      </c>
      <c r="F251" s="220" t="s">
        <v>395</v>
      </c>
      <c r="G251" s="218"/>
      <c r="H251" s="221">
        <v>0.23899999999999999</v>
      </c>
      <c r="I251" s="222"/>
      <c r="J251" s="218"/>
      <c r="K251" s="218"/>
      <c r="L251" s="223"/>
      <c r="M251" s="224"/>
      <c r="N251" s="225"/>
      <c r="O251" s="225"/>
      <c r="P251" s="225"/>
      <c r="Q251" s="225"/>
      <c r="R251" s="225"/>
      <c r="S251" s="225"/>
      <c r="T251" s="226"/>
      <c r="AT251" s="227" t="s">
        <v>143</v>
      </c>
      <c r="AU251" s="227" t="s">
        <v>83</v>
      </c>
      <c r="AV251" s="14" t="s">
        <v>83</v>
      </c>
      <c r="AW251" s="14" t="s">
        <v>30</v>
      </c>
      <c r="AX251" s="14" t="s">
        <v>73</v>
      </c>
      <c r="AY251" s="227" t="s">
        <v>131</v>
      </c>
    </row>
    <row r="252" spans="1:65" s="13" customFormat="1" ht="10.199999999999999">
      <c r="B252" s="207"/>
      <c r="C252" s="208"/>
      <c r="D252" s="200" t="s">
        <v>143</v>
      </c>
      <c r="E252" s="209" t="s">
        <v>1</v>
      </c>
      <c r="F252" s="210" t="s">
        <v>396</v>
      </c>
      <c r="G252" s="208"/>
      <c r="H252" s="209" t="s">
        <v>1</v>
      </c>
      <c r="I252" s="211"/>
      <c r="J252" s="208"/>
      <c r="K252" s="208"/>
      <c r="L252" s="212"/>
      <c r="M252" s="213"/>
      <c r="N252" s="214"/>
      <c r="O252" s="214"/>
      <c r="P252" s="214"/>
      <c r="Q252" s="214"/>
      <c r="R252" s="214"/>
      <c r="S252" s="214"/>
      <c r="T252" s="215"/>
      <c r="AT252" s="216" t="s">
        <v>143</v>
      </c>
      <c r="AU252" s="216" t="s">
        <v>83</v>
      </c>
      <c r="AV252" s="13" t="s">
        <v>81</v>
      </c>
      <c r="AW252" s="13" t="s">
        <v>30</v>
      </c>
      <c r="AX252" s="13" t="s">
        <v>73</v>
      </c>
      <c r="AY252" s="216" t="s">
        <v>131</v>
      </c>
    </row>
    <row r="253" spans="1:65" s="14" customFormat="1" ht="10.199999999999999">
      <c r="B253" s="217"/>
      <c r="C253" s="218"/>
      <c r="D253" s="200" t="s">
        <v>143</v>
      </c>
      <c r="E253" s="219" t="s">
        <v>1</v>
      </c>
      <c r="F253" s="220" t="s">
        <v>397</v>
      </c>
      <c r="G253" s="218"/>
      <c r="H253" s="221">
        <v>5.2999999999999999E-2</v>
      </c>
      <c r="I253" s="222"/>
      <c r="J253" s="218"/>
      <c r="K253" s="218"/>
      <c r="L253" s="223"/>
      <c r="M253" s="224"/>
      <c r="N253" s="225"/>
      <c r="O253" s="225"/>
      <c r="P253" s="225"/>
      <c r="Q253" s="225"/>
      <c r="R253" s="225"/>
      <c r="S253" s="225"/>
      <c r="T253" s="226"/>
      <c r="AT253" s="227" t="s">
        <v>143</v>
      </c>
      <c r="AU253" s="227" t="s">
        <v>83</v>
      </c>
      <c r="AV253" s="14" t="s">
        <v>83</v>
      </c>
      <c r="AW253" s="14" t="s">
        <v>30</v>
      </c>
      <c r="AX253" s="14" t="s">
        <v>73</v>
      </c>
      <c r="AY253" s="227" t="s">
        <v>131</v>
      </c>
    </row>
    <row r="254" spans="1:65" s="13" customFormat="1" ht="10.199999999999999">
      <c r="B254" s="207"/>
      <c r="C254" s="208"/>
      <c r="D254" s="200" t="s">
        <v>143</v>
      </c>
      <c r="E254" s="209" t="s">
        <v>1</v>
      </c>
      <c r="F254" s="210" t="s">
        <v>398</v>
      </c>
      <c r="G254" s="208"/>
      <c r="H254" s="209" t="s">
        <v>1</v>
      </c>
      <c r="I254" s="211"/>
      <c r="J254" s="208"/>
      <c r="K254" s="208"/>
      <c r="L254" s="212"/>
      <c r="M254" s="213"/>
      <c r="N254" s="214"/>
      <c r="O254" s="214"/>
      <c r="P254" s="214"/>
      <c r="Q254" s="214"/>
      <c r="R254" s="214"/>
      <c r="S254" s="214"/>
      <c r="T254" s="215"/>
      <c r="AT254" s="216" t="s">
        <v>143</v>
      </c>
      <c r="AU254" s="216" t="s">
        <v>83</v>
      </c>
      <c r="AV254" s="13" t="s">
        <v>81</v>
      </c>
      <c r="AW254" s="13" t="s">
        <v>30</v>
      </c>
      <c r="AX254" s="13" t="s">
        <v>73</v>
      </c>
      <c r="AY254" s="216" t="s">
        <v>131</v>
      </c>
    </row>
    <row r="255" spans="1:65" s="14" customFormat="1" ht="10.199999999999999">
      <c r="B255" s="217"/>
      <c r="C255" s="218"/>
      <c r="D255" s="200" t="s">
        <v>143</v>
      </c>
      <c r="E255" s="219" t="s">
        <v>1</v>
      </c>
      <c r="F255" s="220" t="s">
        <v>399</v>
      </c>
      <c r="G255" s="218"/>
      <c r="H255" s="221">
        <v>3.3000000000000002E-2</v>
      </c>
      <c r="I255" s="222"/>
      <c r="J255" s="218"/>
      <c r="K255" s="218"/>
      <c r="L255" s="223"/>
      <c r="M255" s="224"/>
      <c r="N255" s="225"/>
      <c r="O255" s="225"/>
      <c r="P255" s="225"/>
      <c r="Q255" s="225"/>
      <c r="R255" s="225"/>
      <c r="S255" s="225"/>
      <c r="T255" s="226"/>
      <c r="AT255" s="227" t="s">
        <v>143</v>
      </c>
      <c r="AU255" s="227" t="s">
        <v>83</v>
      </c>
      <c r="AV255" s="14" t="s">
        <v>83</v>
      </c>
      <c r="AW255" s="14" t="s">
        <v>30</v>
      </c>
      <c r="AX255" s="14" t="s">
        <v>73</v>
      </c>
      <c r="AY255" s="227" t="s">
        <v>131</v>
      </c>
    </row>
    <row r="256" spans="1:65" s="13" customFormat="1" ht="10.199999999999999">
      <c r="B256" s="207"/>
      <c r="C256" s="208"/>
      <c r="D256" s="200" t="s">
        <v>143</v>
      </c>
      <c r="E256" s="209" t="s">
        <v>1</v>
      </c>
      <c r="F256" s="210" t="s">
        <v>400</v>
      </c>
      <c r="G256" s="208"/>
      <c r="H256" s="209" t="s">
        <v>1</v>
      </c>
      <c r="I256" s="211"/>
      <c r="J256" s="208"/>
      <c r="K256" s="208"/>
      <c r="L256" s="212"/>
      <c r="M256" s="213"/>
      <c r="N256" s="214"/>
      <c r="O256" s="214"/>
      <c r="P256" s="214"/>
      <c r="Q256" s="214"/>
      <c r="R256" s="214"/>
      <c r="S256" s="214"/>
      <c r="T256" s="215"/>
      <c r="AT256" s="216" t="s">
        <v>143</v>
      </c>
      <c r="AU256" s="216" t="s">
        <v>83</v>
      </c>
      <c r="AV256" s="13" t="s">
        <v>81</v>
      </c>
      <c r="AW256" s="13" t="s">
        <v>30</v>
      </c>
      <c r="AX256" s="13" t="s">
        <v>73</v>
      </c>
      <c r="AY256" s="216" t="s">
        <v>131</v>
      </c>
    </row>
    <row r="257" spans="1:65" s="14" customFormat="1" ht="10.199999999999999">
      <c r="B257" s="217"/>
      <c r="C257" s="218"/>
      <c r="D257" s="200" t="s">
        <v>143</v>
      </c>
      <c r="E257" s="219" t="s">
        <v>1</v>
      </c>
      <c r="F257" s="220" t="s">
        <v>401</v>
      </c>
      <c r="G257" s="218"/>
      <c r="H257" s="221">
        <v>0.124</v>
      </c>
      <c r="I257" s="222"/>
      <c r="J257" s="218"/>
      <c r="K257" s="218"/>
      <c r="L257" s="223"/>
      <c r="M257" s="224"/>
      <c r="N257" s="225"/>
      <c r="O257" s="225"/>
      <c r="P257" s="225"/>
      <c r="Q257" s="225"/>
      <c r="R257" s="225"/>
      <c r="S257" s="225"/>
      <c r="T257" s="226"/>
      <c r="AT257" s="227" t="s">
        <v>143</v>
      </c>
      <c r="AU257" s="227" t="s">
        <v>83</v>
      </c>
      <c r="AV257" s="14" t="s">
        <v>83</v>
      </c>
      <c r="AW257" s="14" t="s">
        <v>30</v>
      </c>
      <c r="AX257" s="14" t="s">
        <v>73</v>
      </c>
      <c r="AY257" s="227" t="s">
        <v>131</v>
      </c>
    </row>
    <row r="258" spans="1:65" s="13" customFormat="1" ht="10.199999999999999">
      <c r="B258" s="207"/>
      <c r="C258" s="208"/>
      <c r="D258" s="200" t="s">
        <v>143</v>
      </c>
      <c r="E258" s="209" t="s">
        <v>1</v>
      </c>
      <c r="F258" s="210" t="s">
        <v>402</v>
      </c>
      <c r="G258" s="208"/>
      <c r="H258" s="209" t="s">
        <v>1</v>
      </c>
      <c r="I258" s="211"/>
      <c r="J258" s="208"/>
      <c r="K258" s="208"/>
      <c r="L258" s="212"/>
      <c r="M258" s="213"/>
      <c r="N258" s="214"/>
      <c r="O258" s="214"/>
      <c r="P258" s="214"/>
      <c r="Q258" s="214"/>
      <c r="R258" s="214"/>
      <c r="S258" s="214"/>
      <c r="T258" s="215"/>
      <c r="AT258" s="216" t="s">
        <v>143</v>
      </c>
      <c r="AU258" s="216" t="s">
        <v>83</v>
      </c>
      <c r="AV258" s="13" t="s">
        <v>81</v>
      </c>
      <c r="AW258" s="13" t="s">
        <v>30</v>
      </c>
      <c r="AX258" s="13" t="s">
        <v>73</v>
      </c>
      <c r="AY258" s="216" t="s">
        <v>131</v>
      </c>
    </row>
    <row r="259" spans="1:65" s="14" customFormat="1" ht="10.199999999999999">
      <c r="B259" s="217"/>
      <c r="C259" s="218"/>
      <c r="D259" s="200" t="s">
        <v>143</v>
      </c>
      <c r="E259" s="219" t="s">
        <v>1</v>
      </c>
      <c r="F259" s="220" t="s">
        <v>403</v>
      </c>
      <c r="G259" s="218"/>
      <c r="H259" s="221">
        <v>8.9999999999999993E-3</v>
      </c>
      <c r="I259" s="222"/>
      <c r="J259" s="218"/>
      <c r="K259" s="218"/>
      <c r="L259" s="223"/>
      <c r="M259" s="224"/>
      <c r="N259" s="225"/>
      <c r="O259" s="225"/>
      <c r="P259" s="225"/>
      <c r="Q259" s="225"/>
      <c r="R259" s="225"/>
      <c r="S259" s="225"/>
      <c r="T259" s="226"/>
      <c r="AT259" s="227" t="s">
        <v>143</v>
      </c>
      <c r="AU259" s="227" t="s">
        <v>83</v>
      </c>
      <c r="AV259" s="14" t="s">
        <v>83</v>
      </c>
      <c r="AW259" s="14" t="s">
        <v>30</v>
      </c>
      <c r="AX259" s="14" t="s">
        <v>73</v>
      </c>
      <c r="AY259" s="227" t="s">
        <v>131</v>
      </c>
    </row>
    <row r="260" spans="1:65" s="13" customFormat="1" ht="10.199999999999999">
      <c r="B260" s="207"/>
      <c r="C260" s="208"/>
      <c r="D260" s="200" t="s">
        <v>143</v>
      </c>
      <c r="E260" s="209" t="s">
        <v>1</v>
      </c>
      <c r="F260" s="210" t="s">
        <v>404</v>
      </c>
      <c r="G260" s="208"/>
      <c r="H260" s="209" t="s">
        <v>1</v>
      </c>
      <c r="I260" s="211"/>
      <c r="J260" s="208"/>
      <c r="K260" s="208"/>
      <c r="L260" s="212"/>
      <c r="M260" s="213"/>
      <c r="N260" s="214"/>
      <c r="O260" s="214"/>
      <c r="P260" s="214"/>
      <c r="Q260" s="214"/>
      <c r="R260" s="214"/>
      <c r="S260" s="214"/>
      <c r="T260" s="215"/>
      <c r="AT260" s="216" t="s">
        <v>143</v>
      </c>
      <c r="AU260" s="216" t="s">
        <v>83</v>
      </c>
      <c r="AV260" s="13" t="s">
        <v>81</v>
      </c>
      <c r="AW260" s="13" t="s">
        <v>30</v>
      </c>
      <c r="AX260" s="13" t="s">
        <v>73</v>
      </c>
      <c r="AY260" s="216" t="s">
        <v>131</v>
      </c>
    </row>
    <row r="261" spans="1:65" s="14" customFormat="1" ht="10.199999999999999">
      <c r="B261" s="217"/>
      <c r="C261" s="218"/>
      <c r="D261" s="200" t="s">
        <v>143</v>
      </c>
      <c r="E261" s="219" t="s">
        <v>1</v>
      </c>
      <c r="F261" s="220" t="s">
        <v>405</v>
      </c>
      <c r="G261" s="218"/>
      <c r="H261" s="221">
        <v>6.0000000000000001E-3</v>
      </c>
      <c r="I261" s="222"/>
      <c r="J261" s="218"/>
      <c r="K261" s="218"/>
      <c r="L261" s="223"/>
      <c r="M261" s="224"/>
      <c r="N261" s="225"/>
      <c r="O261" s="225"/>
      <c r="P261" s="225"/>
      <c r="Q261" s="225"/>
      <c r="R261" s="225"/>
      <c r="S261" s="225"/>
      <c r="T261" s="226"/>
      <c r="AT261" s="227" t="s">
        <v>143</v>
      </c>
      <c r="AU261" s="227" t="s">
        <v>83</v>
      </c>
      <c r="AV261" s="14" t="s">
        <v>83</v>
      </c>
      <c r="AW261" s="14" t="s">
        <v>30</v>
      </c>
      <c r="AX261" s="14" t="s">
        <v>73</v>
      </c>
      <c r="AY261" s="227" t="s">
        <v>131</v>
      </c>
    </row>
    <row r="262" spans="1:65" s="13" customFormat="1" ht="10.199999999999999">
      <c r="B262" s="207"/>
      <c r="C262" s="208"/>
      <c r="D262" s="200" t="s">
        <v>143</v>
      </c>
      <c r="E262" s="209" t="s">
        <v>1</v>
      </c>
      <c r="F262" s="210" t="s">
        <v>406</v>
      </c>
      <c r="G262" s="208"/>
      <c r="H262" s="209" t="s">
        <v>1</v>
      </c>
      <c r="I262" s="211"/>
      <c r="J262" s="208"/>
      <c r="K262" s="208"/>
      <c r="L262" s="212"/>
      <c r="M262" s="213"/>
      <c r="N262" s="214"/>
      <c r="O262" s="214"/>
      <c r="P262" s="214"/>
      <c r="Q262" s="214"/>
      <c r="R262" s="214"/>
      <c r="S262" s="214"/>
      <c r="T262" s="215"/>
      <c r="AT262" s="216" t="s">
        <v>143</v>
      </c>
      <c r="AU262" s="216" t="s">
        <v>83</v>
      </c>
      <c r="AV262" s="13" t="s">
        <v>81</v>
      </c>
      <c r="AW262" s="13" t="s">
        <v>30</v>
      </c>
      <c r="AX262" s="13" t="s">
        <v>73</v>
      </c>
      <c r="AY262" s="216" t="s">
        <v>131</v>
      </c>
    </row>
    <row r="263" spans="1:65" s="14" customFormat="1" ht="10.199999999999999">
      <c r="B263" s="217"/>
      <c r="C263" s="218"/>
      <c r="D263" s="200" t="s">
        <v>143</v>
      </c>
      <c r="E263" s="219" t="s">
        <v>1</v>
      </c>
      <c r="F263" s="220" t="s">
        <v>407</v>
      </c>
      <c r="G263" s="218"/>
      <c r="H263" s="221">
        <v>2E-3</v>
      </c>
      <c r="I263" s="222"/>
      <c r="J263" s="218"/>
      <c r="K263" s="218"/>
      <c r="L263" s="223"/>
      <c r="M263" s="224"/>
      <c r="N263" s="225"/>
      <c r="O263" s="225"/>
      <c r="P263" s="225"/>
      <c r="Q263" s="225"/>
      <c r="R263" s="225"/>
      <c r="S263" s="225"/>
      <c r="T263" s="226"/>
      <c r="AT263" s="227" t="s">
        <v>143</v>
      </c>
      <c r="AU263" s="227" t="s">
        <v>83</v>
      </c>
      <c r="AV263" s="14" t="s">
        <v>83</v>
      </c>
      <c r="AW263" s="14" t="s">
        <v>30</v>
      </c>
      <c r="AX263" s="14" t="s">
        <v>73</v>
      </c>
      <c r="AY263" s="227" t="s">
        <v>131</v>
      </c>
    </row>
    <row r="264" spans="1:65" s="13" customFormat="1" ht="10.199999999999999">
      <c r="B264" s="207"/>
      <c r="C264" s="208"/>
      <c r="D264" s="200" t="s">
        <v>143</v>
      </c>
      <c r="E264" s="209" t="s">
        <v>1</v>
      </c>
      <c r="F264" s="210" t="s">
        <v>408</v>
      </c>
      <c r="G264" s="208"/>
      <c r="H264" s="209" t="s">
        <v>1</v>
      </c>
      <c r="I264" s="211"/>
      <c r="J264" s="208"/>
      <c r="K264" s="208"/>
      <c r="L264" s="212"/>
      <c r="M264" s="213"/>
      <c r="N264" s="214"/>
      <c r="O264" s="214"/>
      <c r="P264" s="214"/>
      <c r="Q264" s="214"/>
      <c r="R264" s="214"/>
      <c r="S264" s="214"/>
      <c r="T264" s="215"/>
      <c r="AT264" s="216" t="s">
        <v>143</v>
      </c>
      <c r="AU264" s="216" t="s">
        <v>83</v>
      </c>
      <c r="AV264" s="13" t="s">
        <v>81</v>
      </c>
      <c r="AW264" s="13" t="s">
        <v>30</v>
      </c>
      <c r="AX264" s="13" t="s">
        <v>73</v>
      </c>
      <c r="AY264" s="216" t="s">
        <v>131</v>
      </c>
    </row>
    <row r="265" spans="1:65" s="14" customFormat="1" ht="10.199999999999999">
      <c r="B265" s="217"/>
      <c r="C265" s="218"/>
      <c r="D265" s="200" t="s">
        <v>143</v>
      </c>
      <c r="E265" s="219" t="s">
        <v>1</v>
      </c>
      <c r="F265" s="220" t="s">
        <v>409</v>
      </c>
      <c r="G265" s="218"/>
      <c r="H265" s="221">
        <v>5.6000000000000001E-2</v>
      </c>
      <c r="I265" s="222"/>
      <c r="J265" s="218"/>
      <c r="K265" s="218"/>
      <c r="L265" s="223"/>
      <c r="M265" s="224"/>
      <c r="N265" s="225"/>
      <c r="O265" s="225"/>
      <c r="P265" s="225"/>
      <c r="Q265" s="225"/>
      <c r="R265" s="225"/>
      <c r="S265" s="225"/>
      <c r="T265" s="226"/>
      <c r="AT265" s="227" t="s">
        <v>143</v>
      </c>
      <c r="AU265" s="227" t="s">
        <v>83</v>
      </c>
      <c r="AV265" s="14" t="s">
        <v>83</v>
      </c>
      <c r="AW265" s="14" t="s">
        <v>30</v>
      </c>
      <c r="AX265" s="14" t="s">
        <v>73</v>
      </c>
      <c r="AY265" s="227" t="s">
        <v>131</v>
      </c>
    </row>
    <row r="266" spans="1:65" s="15" customFormat="1" ht="10.199999999999999">
      <c r="B266" s="228"/>
      <c r="C266" s="229"/>
      <c r="D266" s="200" t="s">
        <v>143</v>
      </c>
      <c r="E266" s="230" t="s">
        <v>1</v>
      </c>
      <c r="F266" s="231" t="s">
        <v>146</v>
      </c>
      <c r="G266" s="229"/>
      <c r="H266" s="232">
        <v>0.52200000000000002</v>
      </c>
      <c r="I266" s="233"/>
      <c r="J266" s="229"/>
      <c r="K266" s="229"/>
      <c r="L266" s="234"/>
      <c r="M266" s="235"/>
      <c r="N266" s="236"/>
      <c r="O266" s="236"/>
      <c r="P266" s="236"/>
      <c r="Q266" s="236"/>
      <c r="R266" s="236"/>
      <c r="S266" s="236"/>
      <c r="T266" s="237"/>
      <c r="AT266" s="238" t="s">
        <v>143</v>
      </c>
      <c r="AU266" s="238" t="s">
        <v>83</v>
      </c>
      <c r="AV266" s="15" t="s">
        <v>139</v>
      </c>
      <c r="AW266" s="15" t="s">
        <v>30</v>
      </c>
      <c r="AX266" s="15" t="s">
        <v>81</v>
      </c>
      <c r="AY266" s="238" t="s">
        <v>131</v>
      </c>
    </row>
    <row r="267" spans="1:65" s="2" customFormat="1" ht="21.75" customHeight="1">
      <c r="A267" s="35"/>
      <c r="B267" s="36"/>
      <c r="C267" s="243" t="s">
        <v>265</v>
      </c>
      <c r="D267" s="243" t="s">
        <v>383</v>
      </c>
      <c r="E267" s="244" t="s">
        <v>410</v>
      </c>
      <c r="F267" s="245" t="s">
        <v>411</v>
      </c>
      <c r="G267" s="246" t="s">
        <v>217</v>
      </c>
      <c r="H267" s="247">
        <v>0.23899999999999999</v>
      </c>
      <c r="I267" s="248"/>
      <c r="J267" s="249">
        <f>ROUND(I267*H267,2)</f>
        <v>0</v>
      </c>
      <c r="K267" s="245" t="s">
        <v>138</v>
      </c>
      <c r="L267" s="250"/>
      <c r="M267" s="251" t="s">
        <v>1</v>
      </c>
      <c r="N267" s="252" t="s">
        <v>38</v>
      </c>
      <c r="O267" s="72"/>
      <c r="P267" s="196">
        <f>O267*H267</f>
        <v>0</v>
      </c>
      <c r="Q267" s="196">
        <v>0</v>
      </c>
      <c r="R267" s="196">
        <f>Q267*H267</f>
        <v>0</v>
      </c>
      <c r="S267" s="196">
        <v>0</v>
      </c>
      <c r="T267" s="197">
        <f>S267*H267</f>
        <v>0</v>
      </c>
      <c r="U267" s="35"/>
      <c r="V267" s="35"/>
      <c r="W267" s="35"/>
      <c r="X267" s="35"/>
      <c r="Y267" s="35"/>
      <c r="Z267" s="35"/>
      <c r="AA267" s="35"/>
      <c r="AB267" s="35"/>
      <c r="AC267" s="35"/>
      <c r="AD267" s="35"/>
      <c r="AE267" s="35"/>
      <c r="AR267" s="198" t="s">
        <v>162</v>
      </c>
      <c r="AT267" s="198" t="s">
        <v>383</v>
      </c>
      <c r="AU267" s="198" t="s">
        <v>83</v>
      </c>
      <c r="AY267" s="18" t="s">
        <v>131</v>
      </c>
      <c r="BE267" s="199">
        <f>IF(N267="základní",J267,0)</f>
        <v>0</v>
      </c>
      <c r="BF267" s="199">
        <f>IF(N267="snížená",J267,0)</f>
        <v>0</v>
      </c>
      <c r="BG267" s="199">
        <f>IF(N267="zákl. přenesená",J267,0)</f>
        <v>0</v>
      </c>
      <c r="BH267" s="199">
        <f>IF(N267="sníž. přenesená",J267,0)</f>
        <v>0</v>
      </c>
      <c r="BI267" s="199">
        <f>IF(N267="nulová",J267,0)</f>
        <v>0</v>
      </c>
      <c r="BJ267" s="18" t="s">
        <v>81</v>
      </c>
      <c r="BK267" s="199">
        <f>ROUND(I267*H267,2)</f>
        <v>0</v>
      </c>
      <c r="BL267" s="18" t="s">
        <v>139</v>
      </c>
      <c r="BM267" s="198" t="s">
        <v>269</v>
      </c>
    </row>
    <row r="268" spans="1:65" s="2" customFormat="1" ht="10.199999999999999">
      <c r="A268" s="35"/>
      <c r="B268" s="36"/>
      <c r="C268" s="37"/>
      <c r="D268" s="200" t="s">
        <v>140</v>
      </c>
      <c r="E268" s="37"/>
      <c r="F268" s="201" t="s">
        <v>411</v>
      </c>
      <c r="G268" s="37"/>
      <c r="H268" s="37"/>
      <c r="I268" s="202"/>
      <c r="J268" s="37"/>
      <c r="K268" s="37"/>
      <c r="L268" s="40"/>
      <c r="M268" s="203"/>
      <c r="N268" s="204"/>
      <c r="O268" s="72"/>
      <c r="P268" s="72"/>
      <c r="Q268" s="72"/>
      <c r="R268" s="72"/>
      <c r="S268" s="72"/>
      <c r="T268" s="73"/>
      <c r="U268" s="35"/>
      <c r="V268" s="35"/>
      <c r="W268" s="35"/>
      <c r="X268" s="35"/>
      <c r="Y268" s="35"/>
      <c r="Z268" s="35"/>
      <c r="AA268" s="35"/>
      <c r="AB268" s="35"/>
      <c r="AC268" s="35"/>
      <c r="AD268" s="35"/>
      <c r="AE268" s="35"/>
      <c r="AT268" s="18" t="s">
        <v>140</v>
      </c>
      <c r="AU268" s="18" t="s">
        <v>83</v>
      </c>
    </row>
    <row r="269" spans="1:65" s="2" customFormat="1" ht="21.75" customHeight="1">
      <c r="A269" s="35"/>
      <c r="B269" s="36"/>
      <c r="C269" s="243" t="s">
        <v>205</v>
      </c>
      <c r="D269" s="243" t="s">
        <v>383</v>
      </c>
      <c r="E269" s="244" t="s">
        <v>412</v>
      </c>
      <c r="F269" s="245" t="s">
        <v>413</v>
      </c>
      <c r="G269" s="246" t="s">
        <v>217</v>
      </c>
      <c r="H269" s="247">
        <v>3.3000000000000002E-2</v>
      </c>
      <c r="I269" s="248"/>
      <c r="J269" s="249">
        <f>ROUND(I269*H269,2)</f>
        <v>0</v>
      </c>
      <c r="K269" s="245" t="s">
        <v>138</v>
      </c>
      <c r="L269" s="250"/>
      <c r="M269" s="251" t="s">
        <v>1</v>
      </c>
      <c r="N269" s="252" t="s">
        <v>38</v>
      </c>
      <c r="O269" s="72"/>
      <c r="P269" s="196">
        <f>O269*H269</f>
        <v>0</v>
      </c>
      <c r="Q269" s="196">
        <v>0</v>
      </c>
      <c r="R269" s="196">
        <f>Q269*H269</f>
        <v>0</v>
      </c>
      <c r="S269" s="196">
        <v>0</v>
      </c>
      <c r="T269" s="197">
        <f>S269*H269</f>
        <v>0</v>
      </c>
      <c r="U269" s="35"/>
      <c r="V269" s="35"/>
      <c r="W269" s="35"/>
      <c r="X269" s="35"/>
      <c r="Y269" s="35"/>
      <c r="Z269" s="35"/>
      <c r="AA269" s="35"/>
      <c r="AB269" s="35"/>
      <c r="AC269" s="35"/>
      <c r="AD269" s="35"/>
      <c r="AE269" s="35"/>
      <c r="AR269" s="198" t="s">
        <v>162</v>
      </c>
      <c r="AT269" s="198" t="s">
        <v>383</v>
      </c>
      <c r="AU269" s="198" t="s">
        <v>83</v>
      </c>
      <c r="AY269" s="18" t="s">
        <v>131</v>
      </c>
      <c r="BE269" s="199">
        <f>IF(N269="základní",J269,0)</f>
        <v>0</v>
      </c>
      <c r="BF269" s="199">
        <f>IF(N269="snížená",J269,0)</f>
        <v>0</v>
      </c>
      <c r="BG269" s="199">
        <f>IF(N269="zákl. přenesená",J269,0)</f>
        <v>0</v>
      </c>
      <c r="BH269" s="199">
        <f>IF(N269="sníž. přenesená",J269,0)</f>
        <v>0</v>
      </c>
      <c r="BI269" s="199">
        <f>IF(N269="nulová",J269,0)</f>
        <v>0</v>
      </c>
      <c r="BJ269" s="18" t="s">
        <v>81</v>
      </c>
      <c r="BK269" s="199">
        <f>ROUND(I269*H269,2)</f>
        <v>0</v>
      </c>
      <c r="BL269" s="18" t="s">
        <v>139</v>
      </c>
      <c r="BM269" s="198" t="s">
        <v>277</v>
      </c>
    </row>
    <row r="270" spans="1:65" s="2" customFormat="1" ht="10.199999999999999">
      <c r="A270" s="35"/>
      <c r="B270" s="36"/>
      <c r="C270" s="37"/>
      <c r="D270" s="200" t="s">
        <v>140</v>
      </c>
      <c r="E270" s="37"/>
      <c r="F270" s="201" t="s">
        <v>413</v>
      </c>
      <c r="G270" s="37"/>
      <c r="H270" s="37"/>
      <c r="I270" s="202"/>
      <c r="J270" s="37"/>
      <c r="K270" s="37"/>
      <c r="L270" s="40"/>
      <c r="M270" s="203"/>
      <c r="N270" s="204"/>
      <c r="O270" s="72"/>
      <c r="P270" s="72"/>
      <c r="Q270" s="72"/>
      <c r="R270" s="72"/>
      <c r="S270" s="72"/>
      <c r="T270" s="73"/>
      <c r="U270" s="35"/>
      <c r="V270" s="35"/>
      <c r="W270" s="35"/>
      <c r="X270" s="35"/>
      <c r="Y270" s="35"/>
      <c r="Z270" s="35"/>
      <c r="AA270" s="35"/>
      <c r="AB270" s="35"/>
      <c r="AC270" s="35"/>
      <c r="AD270" s="35"/>
      <c r="AE270" s="35"/>
      <c r="AT270" s="18" t="s">
        <v>140</v>
      </c>
      <c r="AU270" s="18" t="s">
        <v>83</v>
      </c>
    </row>
    <row r="271" spans="1:65" s="2" customFormat="1" ht="16.5" customHeight="1">
      <c r="A271" s="35"/>
      <c r="B271" s="36"/>
      <c r="C271" s="243" t="s">
        <v>7</v>
      </c>
      <c r="D271" s="243" t="s">
        <v>383</v>
      </c>
      <c r="E271" s="244" t="s">
        <v>414</v>
      </c>
      <c r="F271" s="245" t="s">
        <v>415</v>
      </c>
      <c r="G271" s="246" t="s">
        <v>217</v>
      </c>
      <c r="H271" s="247">
        <v>0.124</v>
      </c>
      <c r="I271" s="248"/>
      <c r="J271" s="249">
        <f>ROUND(I271*H271,2)</f>
        <v>0</v>
      </c>
      <c r="K271" s="245" t="s">
        <v>138</v>
      </c>
      <c r="L271" s="250"/>
      <c r="M271" s="251" t="s">
        <v>1</v>
      </c>
      <c r="N271" s="252" t="s">
        <v>38</v>
      </c>
      <c r="O271" s="72"/>
      <c r="P271" s="196">
        <f>O271*H271</f>
        <v>0</v>
      </c>
      <c r="Q271" s="196">
        <v>0</v>
      </c>
      <c r="R271" s="196">
        <f>Q271*H271</f>
        <v>0</v>
      </c>
      <c r="S271" s="196">
        <v>0</v>
      </c>
      <c r="T271" s="197">
        <f>S271*H271</f>
        <v>0</v>
      </c>
      <c r="U271" s="35"/>
      <c r="V271" s="35"/>
      <c r="W271" s="35"/>
      <c r="X271" s="35"/>
      <c r="Y271" s="35"/>
      <c r="Z271" s="35"/>
      <c r="AA271" s="35"/>
      <c r="AB271" s="35"/>
      <c r="AC271" s="35"/>
      <c r="AD271" s="35"/>
      <c r="AE271" s="35"/>
      <c r="AR271" s="198" t="s">
        <v>162</v>
      </c>
      <c r="AT271" s="198" t="s">
        <v>383</v>
      </c>
      <c r="AU271" s="198" t="s">
        <v>83</v>
      </c>
      <c r="AY271" s="18" t="s">
        <v>131</v>
      </c>
      <c r="BE271" s="199">
        <f>IF(N271="základní",J271,0)</f>
        <v>0</v>
      </c>
      <c r="BF271" s="199">
        <f>IF(N271="snížená",J271,0)</f>
        <v>0</v>
      </c>
      <c r="BG271" s="199">
        <f>IF(N271="zákl. přenesená",J271,0)</f>
        <v>0</v>
      </c>
      <c r="BH271" s="199">
        <f>IF(N271="sníž. přenesená",J271,0)</f>
        <v>0</v>
      </c>
      <c r="BI271" s="199">
        <f>IF(N271="nulová",J271,0)</f>
        <v>0</v>
      </c>
      <c r="BJ271" s="18" t="s">
        <v>81</v>
      </c>
      <c r="BK271" s="199">
        <f>ROUND(I271*H271,2)</f>
        <v>0</v>
      </c>
      <c r="BL271" s="18" t="s">
        <v>139</v>
      </c>
      <c r="BM271" s="198" t="s">
        <v>289</v>
      </c>
    </row>
    <row r="272" spans="1:65" s="2" customFormat="1" ht="10.199999999999999">
      <c r="A272" s="35"/>
      <c r="B272" s="36"/>
      <c r="C272" s="37"/>
      <c r="D272" s="200" t="s">
        <v>140</v>
      </c>
      <c r="E272" s="37"/>
      <c r="F272" s="201" t="s">
        <v>415</v>
      </c>
      <c r="G272" s="37"/>
      <c r="H272" s="37"/>
      <c r="I272" s="202"/>
      <c r="J272" s="37"/>
      <c r="K272" s="37"/>
      <c r="L272" s="40"/>
      <c r="M272" s="203"/>
      <c r="N272" s="204"/>
      <c r="O272" s="72"/>
      <c r="P272" s="72"/>
      <c r="Q272" s="72"/>
      <c r="R272" s="72"/>
      <c r="S272" s="72"/>
      <c r="T272" s="73"/>
      <c r="U272" s="35"/>
      <c r="V272" s="35"/>
      <c r="W272" s="35"/>
      <c r="X272" s="35"/>
      <c r="Y272" s="35"/>
      <c r="Z272" s="35"/>
      <c r="AA272" s="35"/>
      <c r="AB272" s="35"/>
      <c r="AC272" s="35"/>
      <c r="AD272" s="35"/>
      <c r="AE272" s="35"/>
      <c r="AT272" s="18" t="s">
        <v>140</v>
      </c>
      <c r="AU272" s="18" t="s">
        <v>83</v>
      </c>
    </row>
    <row r="273" spans="1:65" s="2" customFormat="1" ht="21.75" customHeight="1">
      <c r="A273" s="35"/>
      <c r="B273" s="36"/>
      <c r="C273" s="243" t="s">
        <v>218</v>
      </c>
      <c r="D273" s="243" t="s">
        <v>383</v>
      </c>
      <c r="E273" s="244" t="s">
        <v>416</v>
      </c>
      <c r="F273" s="245" t="s">
        <v>417</v>
      </c>
      <c r="G273" s="246" t="s">
        <v>217</v>
      </c>
      <c r="H273" s="247">
        <v>6.0000000000000001E-3</v>
      </c>
      <c r="I273" s="248"/>
      <c r="J273" s="249">
        <f>ROUND(I273*H273,2)</f>
        <v>0</v>
      </c>
      <c r="K273" s="245" t="s">
        <v>138</v>
      </c>
      <c r="L273" s="250"/>
      <c r="M273" s="251" t="s">
        <v>1</v>
      </c>
      <c r="N273" s="252" t="s">
        <v>38</v>
      </c>
      <c r="O273" s="72"/>
      <c r="P273" s="196">
        <f>O273*H273</f>
        <v>0</v>
      </c>
      <c r="Q273" s="196">
        <v>0</v>
      </c>
      <c r="R273" s="196">
        <f>Q273*H273</f>
        <v>0</v>
      </c>
      <c r="S273" s="196">
        <v>0</v>
      </c>
      <c r="T273" s="197">
        <f>S273*H273</f>
        <v>0</v>
      </c>
      <c r="U273" s="35"/>
      <c r="V273" s="35"/>
      <c r="W273" s="35"/>
      <c r="X273" s="35"/>
      <c r="Y273" s="35"/>
      <c r="Z273" s="35"/>
      <c r="AA273" s="35"/>
      <c r="AB273" s="35"/>
      <c r="AC273" s="35"/>
      <c r="AD273" s="35"/>
      <c r="AE273" s="35"/>
      <c r="AR273" s="198" t="s">
        <v>162</v>
      </c>
      <c r="AT273" s="198" t="s">
        <v>383</v>
      </c>
      <c r="AU273" s="198" t="s">
        <v>83</v>
      </c>
      <c r="AY273" s="18" t="s">
        <v>131</v>
      </c>
      <c r="BE273" s="199">
        <f>IF(N273="základní",J273,0)</f>
        <v>0</v>
      </c>
      <c r="BF273" s="199">
        <f>IF(N273="snížená",J273,0)</f>
        <v>0</v>
      </c>
      <c r="BG273" s="199">
        <f>IF(N273="zákl. přenesená",J273,0)</f>
        <v>0</v>
      </c>
      <c r="BH273" s="199">
        <f>IF(N273="sníž. přenesená",J273,0)</f>
        <v>0</v>
      </c>
      <c r="BI273" s="199">
        <f>IF(N273="nulová",J273,0)</f>
        <v>0</v>
      </c>
      <c r="BJ273" s="18" t="s">
        <v>81</v>
      </c>
      <c r="BK273" s="199">
        <f>ROUND(I273*H273,2)</f>
        <v>0</v>
      </c>
      <c r="BL273" s="18" t="s">
        <v>139</v>
      </c>
      <c r="BM273" s="198" t="s">
        <v>297</v>
      </c>
    </row>
    <row r="274" spans="1:65" s="2" customFormat="1" ht="10.199999999999999">
      <c r="A274" s="35"/>
      <c r="B274" s="36"/>
      <c r="C274" s="37"/>
      <c r="D274" s="200" t="s">
        <v>140</v>
      </c>
      <c r="E274" s="37"/>
      <c r="F274" s="201" t="s">
        <v>417</v>
      </c>
      <c r="G274" s="37"/>
      <c r="H274" s="37"/>
      <c r="I274" s="202"/>
      <c r="J274" s="37"/>
      <c r="K274" s="37"/>
      <c r="L274" s="40"/>
      <c r="M274" s="203"/>
      <c r="N274" s="204"/>
      <c r="O274" s="72"/>
      <c r="P274" s="72"/>
      <c r="Q274" s="72"/>
      <c r="R274" s="72"/>
      <c r="S274" s="72"/>
      <c r="T274" s="73"/>
      <c r="U274" s="35"/>
      <c r="V274" s="35"/>
      <c r="W274" s="35"/>
      <c r="X274" s="35"/>
      <c r="Y274" s="35"/>
      <c r="Z274" s="35"/>
      <c r="AA274" s="35"/>
      <c r="AB274" s="35"/>
      <c r="AC274" s="35"/>
      <c r="AD274" s="35"/>
      <c r="AE274" s="35"/>
      <c r="AT274" s="18" t="s">
        <v>140</v>
      </c>
      <c r="AU274" s="18" t="s">
        <v>83</v>
      </c>
    </row>
    <row r="275" spans="1:65" s="2" customFormat="1" ht="16.5" customHeight="1">
      <c r="A275" s="35"/>
      <c r="B275" s="36"/>
      <c r="C275" s="243" t="s">
        <v>207</v>
      </c>
      <c r="D275" s="243" t="s">
        <v>383</v>
      </c>
      <c r="E275" s="244" t="s">
        <v>418</v>
      </c>
      <c r="F275" s="245" t="s">
        <v>419</v>
      </c>
      <c r="G275" s="246" t="s">
        <v>176</v>
      </c>
      <c r="H275" s="247">
        <v>2</v>
      </c>
      <c r="I275" s="248"/>
      <c r="J275" s="249">
        <f>ROUND(I275*H275,2)</f>
        <v>0</v>
      </c>
      <c r="K275" s="245" t="s">
        <v>138</v>
      </c>
      <c r="L275" s="250"/>
      <c r="M275" s="251" t="s">
        <v>1</v>
      </c>
      <c r="N275" s="252" t="s">
        <v>38</v>
      </c>
      <c r="O275" s="72"/>
      <c r="P275" s="196">
        <f>O275*H275</f>
        <v>0</v>
      </c>
      <c r="Q275" s="196">
        <v>0</v>
      </c>
      <c r="R275" s="196">
        <f>Q275*H275</f>
        <v>0</v>
      </c>
      <c r="S275" s="196">
        <v>0</v>
      </c>
      <c r="T275" s="197">
        <f>S275*H275</f>
        <v>0</v>
      </c>
      <c r="U275" s="35"/>
      <c r="V275" s="35"/>
      <c r="W275" s="35"/>
      <c r="X275" s="35"/>
      <c r="Y275" s="35"/>
      <c r="Z275" s="35"/>
      <c r="AA275" s="35"/>
      <c r="AB275" s="35"/>
      <c r="AC275" s="35"/>
      <c r="AD275" s="35"/>
      <c r="AE275" s="35"/>
      <c r="AR275" s="198" t="s">
        <v>162</v>
      </c>
      <c r="AT275" s="198" t="s">
        <v>383</v>
      </c>
      <c r="AU275" s="198" t="s">
        <v>83</v>
      </c>
      <c r="AY275" s="18" t="s">
        <v>131</v>
      </c>
      <c r="BE275" s="199">
        <f>IF(N275="základní",J275,0)</f>
        <v>0</v>
      </c>
      <c r="BF275" s="199">
        <f>IF(N275="snížená",J275,0)</f>
        <v>0</v>
      </c>
      <c r="BG275" s="199">
        <f>IF(N275="zákl. přenesená",J275,0)</f>
        <v>0</v>
      </c>
      <c r="BH275" s="199">
        <f>IF(N275="sníž. přenesená",J275,0)</f>
        <v>0</v>
      </c>
      <c r="BI275" s="199">
        <f>IF(N275="nulová",J275,0)</f>
        <v>0</v>
      </c>
      <c r="BJ275" s="18" t="s">
        <v>81</v>
      </c>
      <c r="BK275" s="199">
        <f>ROUND(I275*H275,2)</f>
        <v>0</v>
      </c>
      <c r="BL275" s="18" t="s">
        <v>139</v>
      </c>
      <c r="BM275" s="198" t="s">
        <v>420</v>
      </c>
    </row>
    <row r="276" spans="1:65" s="2" customFormat="1" ht="10.199999999999999">
      <c r="A276" s="35"/>
      <c r="B276" s="36"/>
      <c r="C276" s="37"/>
      <c r="D276" s="200" t="s">
        <v>140</v>
      </c>
      <c r="E276" s="37"/>
      <c r="F276" s="201" t="s">
        <v>419</v>
      </c>
      <c r="G276" s="37"/>
      <c r="H276" s="37"/>
      <c r="I276" s="202"/>
      <c r="J276" s="37"/>
      <c r="K276" s="37"/>
      <c r="L276" s="40"/>
      <c r="M276" s="203"/>
      <c r="N276" s="204"/>
      <c r="O276" s="72"/>
      <c r="P276" s="72"/>
      <c r="Q276" s="72"/>
      <c r="R276" s="72"/>
      <c r="S276" s="72"/>
      <c r="T276" s="73"/>
      <c r="U276" s="35"/>
      <c r="V276" s="35"/>
      <c r="W276" s="35"/>
      <c r="X276" s="35"/>
      <c r="Y276" s="35"/>
      <c r="Z276" s="35"/>
      <c r="AA276" s="35"/>
      <c r="AB276" s="35"/>
      <c r="AC276" s="35"/>
      <c r="AD276" s="35"/>
      <c r="AE276" s="35"/>
      <c r="AT276" s="18" t="s">
        <v>140</v>
      </c>
      <c r="AU276" s="18" t="s">
        <v>83</v>
      </c>
    </row>
    <row r="277" spans="1:65" s="2" customFormat="1" ht="21.75" customHeight="1">
      <c r="A277" s="35"/>
      <c r="B277" s="36"/>
      <c r="C277" s="243" t="s">
        <v>222</v>
      </c>
      <c r="D277" s="243" t="s">
        <v>383</v>
      </c>
      <c r="E277" s="244" t="s">
        <v>421</v>
      </c>
      <c r="F277" s="245" t="s">
        <v>422</v>
      </c>
      <c r="G277" s="246" t="s">
        <v>217</v>
      </c>
      <c r="H277" s="247">
        <v>8.9999999999999993E-3</v>
      </c>
      <c r="I277" s="248"/>
      <c r="J277" s="249">
        <f>ROUND(I277*H277,2)</f>
        <v>0</v>
      </c>
      <c r="K277" s="245" t="s">
        <v>138</v>
      </c>
      <c r="L277" s="250"/>
      <c r="M277" s="251" t="s">
        <v>1</v>
      </c>
      <c r="N277" s="252" t="s">
        <v>38</v>
      </c>
      <c r="O277" s="72"/>
      <c r="P277" s="196">
        <f>O277*H277</f>
        <v>0</v>
      </c>
      <c r="Q277" s="196">
        <v>0</v>
      </c>
      <c r="R277" s="196">
        <f>Q277*H277</f>
        <v>0</v>
      </c>
      <c r="S277" s="196">
        <v>0</v>
      </c>
      <c r="T277" s="197">
        <f>S277*H277</f>
        <v>0</v>
      </c>
      <c r="U277" s="35"/>
      <c r="V277" s="35"/>
      <c r="W277" s="35"/>
      <c r="X277" s="35"/>
      <c r="Y277" s="35"/>
      <c r="Z277" s="35"/>
      <c r="AA277" s="35"/>
      <c r="AB277" s="35"/>
      <c r="AC277" s="35"/>
      <c r="AD277" s="35"/>
      <c r="AE277" s="35"/>
      <c r="AR277" s="198" t="s">
        <v>162</v>
      </c>
      <c r="AT277" s="198" t="s">
        <v>383</v>
      </c>
      <c r="AU277" s="198" t="s">
        <v>83</v>
      </c>
      <c r="AY277" s="18" t="s">
        <v>131</v>
      </c>
      <c r="BE277" s="199">
        <f>IF(N277="základní",J277,0)</f>
        <v>0</v>
      </c>
      <c r="BF277" s="199">
        <f>IF(N277="snížená",J277,0)</f>
        <v>0</v>
      </c>
      <c r="BG277" s="199">
        <f>IF(N277="zákl. přenesená",J277,0)</f>
        <v>0</v>
      </c>
      <c r="BH277" s="199">
        <f>IF(N277="sníž. přenesená",J277,0)</f>
        <v>0</v>
      </c>
      <c r="BI277" s="199">
        <f>IF(N277="nulová",J277,0)</f>
        <v>0</v>
      </c>
      <c r="BJ277" s="18" t="s">
        <v>81</v>
      </c>
      <c r="BK277" s="199">
        <f>ROUND(I277*H277,2)</f>
        <v>0</v>
      </c>
      <c r="BL277" s="18" t="s">
        <v>139</v>
      </c>
      <c r="BM277" s="198" t="s">
        <v>423</v>
      </c>
    </row>
    <row r="278" spans="1:65" s="2" customFormat="1" ht="10.199999999999999">
      <c r="A278" s="35"/>
      <c r="B278" s="36"/>
      <c r="C278" s="37"/>
      <c r="D278" s="200" t="s">
        <v>140</v>
      </c>
      <c r="E278" s="37"/>
      <c r="F278" s="201" t="s">
        <v>422</v>
      </c>
      <c r="G278" s="37"/>
      <c r="H278" s="37"/>
      <c r="I278" s="202"/>
      <c r="J278" s="37"/>
      <c r="K278" s="37"/>
      <c r="L278" s="40"/>
      <c r="M278" s="203"/>
      <c r="N278" s="204"/>
      <c r="O278" s="72"/>
      <c r="P278" s="72"/>
      <c r="Q278" s="72"/>
      <c r="R278" s="72"/>
      <c r="S278" s="72"/>
      <c r="T278" s="73"/>
      <c r="U278" s="35"/>
      <c r="V278" s="35"/>
      <c r="W278" s="35"/>
      <c r="X278" s="35"/>
      <c r="Y278" s="35"/>
      <c r="Z278" s="35"/>
      <c r="AA278" s="35"/>
      <c r="AB278" s="35"/>
      <c r="AC278" s="35"/>
      <c r="AD278" s="35"/>
      <c r="AE278" s="35"/>
      <c r="AT278" s="18" t="s">
        <v>140</v>
      </c>
      <c r="AU278" s="18" t="s">
        <v>83</v>
      </c>
    </row>
    <row r="279" spans="1:65" s="2" customFormat="1" ht="16.5" customHeight="1">
      <c r="A279" s="35"/>
      <c r="B279" s="36"/>
      <c r="C279" s="243" t="s">
        <v>424</v>
      </c>
      <c r="D279" s="243" t="s">
        <v>383</v>
      </c>
      <c r="E279" s="244" t="s">
        <v>425</v>
      </c>
      <c r="F279" s="245" t="s">
        <v>426</v>
      </c>
      <c r="G279" s="246" t="s">
        <v>217</v>
      </c>
      <c r="H279" s="247">
        <v>5.6000000000000001E-2</v>
      </c>
      <c r="I279" s="248"/>
      <c r="J279" s="249">
        <f>ROUND(I279*H279,2)</f>
        <v>0</v>
      </c>
      <c r="K279" s="245" t="s">
        <v>1</v>
      </c>
      <c r="L279" s="250"/>
      <c r="M279" s="251" t="s">
        <v>1</v>
      </c>
      <c r="N279" s="252" t="s">
        <v>38</v>
      </c>
      <c r="O279" s="72"/>
      <c r="P279" s="196">
        <f>O279*H279</f>
        <v>0</v>
      </c>
      <c r="Q279" s="196">
        <v>0</v>
      </c>
      <c r="R279" s="196">
        <f>Q279*H279</f>
        <v>0</v>
      </c>
      <c r="S279" s="196">
        <v>0</v>
      </c>
      <c r="T279" s="197">
        <f>S279*H279</f>
        <v>0</v>
      </c>
      <c r="U279" s="35"/>
      <c r="V279" s="35"/>
      <c r="W279" s="35"/>
      <c r="X279" s="35"/>
      <c r="Y279" s="35"/>
      <c r="Z279" s="35"/>
      <c r="AA279" s="35"/>
      <c r="AB279" s="35"/>
      <c r="AC279" s="35"/>
      <c r="AD279" s="35"/>
      <c r="AE279" s="35"/>
      <c r="AR279" s="198" t="s">
        <v>162</v>
      </c>
      <c r="AT279" s="198" t="s">
        <v>383</v>
      </c>
      <c r="AU279" s="198" t="s">
        <v>83</v>
      </c>
      <c r="AY279" s="18" t="s">
        <v>131</v>
      </c>
      <c r="BE279" s="199">
        <f>IF(N279="základní",J279,0)</f>
        <v>0</v>
      </c>
      <c r="BF279" s="199">
        <f>IF(N279="snížená",J279,0)</f>
        <v>0</v>
      </c>
      <c r="BG279" s="199">
        <f>IF(N279="zákl. přenesená",J279,0)</f>
        <v>0</v>
      </c>
      <c r="BH279" s="199">
        <f>IF(N279="sníž. přenesená",J279,0)</f>
        <v>0</v>
      </c>
      <c r="BI279" s="199">
        <f>IF(N279="nulová",J279,0)</f>
        <v>0</v>
      </c>
      <c r="BJ279" s="18" t="s">
        <v>81</v>
      </c>
      <c r="BK279" s="199">
        <f>ROUND(I279*H279,2)</f>
        <v>0</v>
      </c>
      <c r="BL279" s="18" t="s">
        <v>139</v>
      </c>
      <c r="BM279" s="198" t="s">
        <v>427</v>
      </c>
    </row>
    <row r="280" spans="1:65" s="2" customFormat="1" ht="10.199999999999999">
      <c r="A280" s="35"/>
      <c r="B280" s="36"/>
      <c r="C280" s="37"/>
      <c r="D280" s="200" t="s">
        <v>140</v>
      </c>
      <c r="E280" s="37"/>
      <c r="F280" s="201" t="s">
        <v>426</v>
      </c>
      <c r="G280" s="37"/>
      <c r="H280" s="37"/>
      <c r="I280" s="202"/>
      <c r="J280" s="37"/>
      <c r="K280" s="37"/>
      <c r="L280" s="40"/>
      <c r="M280" s="203"/>
      <c r="N280" s="204"/>
      <c r="O280" s="72"/>
      <c r="P280" s="72"/>
      <c r="Q280" s="72"/>
      <c r="R280" s="72"/>
      <c r="S280" s="72"/>
      <c r="T280" s="73"/>
      <c r="U280" s="35"/>
      <c r="V280" s="35"/>
      <c r="W280" s="35"/>
      <c r="X280" s="35"/>
      <c r="Y280" s="35"/>
      <c r="Z280" s="35"/>
      <c r="AA280" s="35"/>
      <c r="AB280" s="35"/>
      <c r="AC280" s="35"/>
      <c r="AD280" s="35"/>
      <c r="AE280" s="35"/>
      <c r="AT280" s="18" t="s">
        <v>140</v>
      </c>
      <c r="AU280" s="18" t="s">
        <v>83</v>
      </c>
    </row>
    <row r="281" spans="1:65" s="2" customFormat="1" ht="24.15" customHeight="1">
      <c r="A281" s="35"/>
      <c r="B281" s="36"/>
      <c r="C281" s="243" t="s">
        <v>227</v>
      </c>
      <c r="D281" s="243" t="s">
        <v>383</v>
      </c>
      <c r="E281" s="244" t="s">
        <v>428</v>
      </c>
      <c r="F281" s="245" t="s">
        <v>429</v>
      </c>
      <c r="G281" s="246" t="s">
        <v>217</v>
      </c>
      <c r="H281" s="247">
        <v>5.2999999999999999E-2</v>
      </c>
      <c r="I281" s="248"/>
      <c r="J281" s="249">
        <f>ROUND(I281*H281,2)</f>
        <v>0</v>
      </c>
      <c r="K281" s="245" t="s">
        <v>138</v>
      </c>
      <c r="L281" s="250"/>
      <c r="M281" s="251" t="s">
        <v>1</v>
      </c>
      <c r="N281" s="252" t="s">
        <v>38</v>
      </c>
      <c r="O281" s="72"/>
      <c r="P281" s="196">
        <f>O281*H281</f>
        <v>0</v>
      </c>
      <c r="Q281" s="196">
        <v>0</v>
      </c>
      <c r="R281" s="196">
        <f>Q281*H281</f>
        <v>0</v>
      </c>
      <c r="S281" s="196">
        <v>0</v>
      </c>
      <c r="T281" s="197">
        <f>S281*H281</f>
        <v>0</v>
      </c>
      <c r="U281" s="35"/>
      <c r="V281" s="35"/>
      <c r="W281" s="35"/>
      <c r="X281" s="35"/>
      <c r="Y281" s="35"/>
      <c r="Z281" s="35"/>
      <c r="AA281" s="35"/>
      <c r="AB281" s="35"/>
      <c r="AC281" s="35"/>
      <c r="AD281" s="35"/>
      <c r="AE281" s="35"/>
      <c r="AR281" s="198" t="s">
        <v>162</v>
      </c>
      <c r="AT281" s="198" t="s">
        <v>383</v>
      </c>
      <c r="AU281" s="198" t="s">
        <v>83</v>
      </c>
      <c r="AY281" s="18" t="s">
        <v>131</v>
      </c>
      <c r="BE281" s="199">
        <f>IF(N281="základní",J281,0)</f>
        <v>0</v>
      </c>
      <c r="BF281" s="199">
        <f>IF(N281="snížená",J281,0)</f>
        <v>0</v>
      </c>
      <c r="BG281" s="199">
        <f>IF(N281="zákl. přenesená",J281,0)</f>
        <v>0</v>
      </c>
      <c r="BH281" s="199">
        <f>IF(N281="sníž. přenesená",J281,0)</f>
        <v>0</v>
      </c>
      <c r="BI281" s="199">
        <f>IF(N281="nulová",J281,0)</f>
        <v>0</v>
      </c>
      <c r="BJ281" s="18" t="s">
        <v>81</v>
      </c>
      <c r="BK281" s="199">
        <f>ROUND(I281*H281,2)</f>
        <v>0</v>
      </c>
      <c r="BL281" s="18" t="s">
        <v>139</v>
      </c>
      <c r="BM281" s="198" t="s">
        <v>430</v>
      </c>
    </row>
    <row r="282" spans="1:65" s="2" customFormat="1" ht="19.2">
      <c r="A282" s="35"/>
      <c r="B282" s="36"/>
      <c r="C282" s="37"/>
      <c r="D282" s="200" t="s">
        <v>140</v>
      </c>
      <c r="E282" s="37"/>
      <c r="F282" s="201" t="s">
        <v>429</v>
      </c>
      <c r="G282" s="37"/>
      <c r="H282" s="37"/>
      <c r="I282" s="202"/>
      <c r="J282" s="37"/>
      <c r="K282" s="37"/>
      <c r="L282" s="40"/>
      <c r="M282" s="203"/>
      <c r="N282" s="204"/>
      <c r="O282" s="72"/>
      <c r="P282" s="72"/>
      <c r="Q282" s="72"/>
      <c r="R282" s="72"/>
      <c r="S282" s="72"/>
      <c r="T282" s="73"/>
      <c r="U282" s="35"/>
      <c r="V282" s="35"/>
      <c r="W282" s="35"/>
      <c r="X282" s="35"/>
      <c r="Y282" s="35"/>
      <c r="Z282" s="35"/>
      <c r="AA282" s="35"/>
      <c r="AB282" s="35"/>
      <c r="AC282" s="35"/>
      <c r="AD282" s="35"/>
      <c r="AE282" s="35"/>
      <c r="AT282" s="18" t="s">
        <v>140</v>
      </c>
      <c r="AU282" s="18" t="s">
        <v>83</v>
      </c>
    </row>
    <row r="283" spans="1:65" s="2" customFormat="1" ht="37.799999999999997" customHeight="1">
      <c r="A283" s="35"/>
      <c r="B283" s="36"/>
      <c r="C283" s="187" t="s">
        <v>431</v>
      </c>
      <c r="D283" s="187" t="s">
        <v>134</v>
      </c>
      <c r="E283" s="188" t="s">
        <v>432</v>
      </c>
      <c r="F283" s="189" t="s">
        <v>433</v>
      </c>
      <c r="G283" s="190" t="s">
        <v>268</v>
      </c>
      <c r="H283" s="191">
        <v>6</v>
      </c>
      <c r="I283" s="192"/>
      <c r="J283" s="193">
        <f>ROUND(I283*H283,2)</f>
        <v>0</v>
      </c>
      <c r="K283" s="189" t="s">
        <v>138</v>
      </c>
      <c r="L283" s="40"/>
      <c r="M283" s="194" t="s">
        <v>1</v>
      </c>
      <c r="N283" s="195" t="s">
        <v>38</v>
      </c>
      <c r="O283" s="72"/>
      <c r="P283" s="196">
        <f>O283*H283</f>
        <v>0</v>
      </c>
      <c r="Q283" s="196">
        <v>0</v>
      </c>
      <c r="R283" s="196">
        <f>Q283*H283</f>
        <v>0</v>
      </c>
      <c r="S283" s="196">
        <v>0</v>
      </c>
      <c r="T283" s="197">
        <f>S283*H283</f>
        <v>0</v>
      </c>
      <c r="U283" s="35"/>
      <c r="V283" s="35"/>
      <c r="W283" s="35"/>
      <c r="X283" s="35"/>
      <c r="Y283" s="35"/>
      <c r="Z283" s="35"/>
      <c r="AA283" s="35"/>
      <c r="AB283" s="35"/>
      <c r="AC283" s="35"/>
      <c r="AD283" s="35"/>
      <c r="AE283" s="35"/>
      <c r="AR283" s="198" t="s">
        <v>139</v>
      </c>
      <c r="AT283" s="198" t="s">
        <v>134</v>
      </c>
      <c r="AU283" s="198" t="s">
        <v>83</v>
      </c>
      <c r="AY283" s="18" t="s">
        <v>131</v>
      </c>
      <c r="BE283" s="199">
        <f>IF(N283="základní",J283,0)</f>
        <v>0</v>
      </c>
      <c r="BF283" s="199">
        <f>IF(N283="snížená",J283,0)</f>
        <v>0</v>
      </c>
      <c r="BG283" s="199">
        <f>IF(N283="zákl. přenesená",J283,0)</f>
        <v>0</v>
      </c>
      <c r="BH283" s="199">
        <f>IF(N283="sníž. přenesená",J283,0)</f>
        <v>0</v>
      </c>
      <c r="BI283" s="199">
        <f>IF(N283="nulová",J283,0)</f>
        <v>0</v>
      </c>
      <c r="BJ283" s="18" t="s">
        <v>81</v>
      </c>
      <c r="BK283" s="199">
        <f>ROUND(I283*H283,2)</f>
        <v>0</v>
      </c>
      <c r="BL283" s="18" t="s">
        <v>139</v>
      </c>
      <c r="BM283" s="198" t="s">
        <v>434</v>
      </c>
    </row>
    <row r="284" spans="1:65" s="2" customFormat="1" ht="28.8">
      <c r="A284" s="35"/>
      <c r="B284" s="36"/>
      <c r="C284" s="37"/>
      <c r="D284" s="200" t="s">
        <v>140</v>
      </c>
      <c r="E284" s="37"/>
      <c r="F284" s="201" t="s">
        <v>433</v>
      </c>
      <c r="G284" s="37"/>
      <c r="H284" s="37"/>
      <c r="I284" s="202"/>
      <c r="J284" s="37"/>
      <c r="K284" s="37"/>
      <c r="L284" s="40"/>
      <c r="M284" s="203"/>
      <c r="N284" s="204"/>
      <c r="O284" s="72"/>
      <c r="P284" s="72"/>
      <c r="Q284" s="72"/>
      <c r="R284" s="72"/>
      <c r="S284" s="72"/>
      <c r="T284" s="73"/>
      <c r="U284" s="35"/>
      <c r="V284" s="35"/>
      <c r="W284" s="35"/>
      <c r="X284" s="35"/>
      <c r="Y284" s="35"/>
      <c r="Z284" s="35"/>
      <c r="AA284" s="35"/>
      <c r="AB284" s="35"/>
      <c r="AC284" s="35"/>
      <c r="AD284" s="35"/>
      <c r="AE284" s="35"/>
      <c r="AT284" s="18" t="s">
        <v>140</v>
      </c>
      <c r="AU284" s="18" t="s">
        <v>83</v>
      </c>
    </row>
    <row r="285" spans="1:65" s="2" customFormat="1" ht="10.199999999999999">
      <c r="A285" s="35"/>
      <c r="B285" s="36"/>
      <c r="C285" s="37"/>
      <c r="D285" s="205" t="s">
        <v>141</v>
      </c>
      <c r="E285" s="37"/>
      <c r="F285" s="206" t="s">
        <v>435</v>
      </c>
      <c r="G285" s="37"/>
      <c r="H285" s="37"/>
      <c r="I285" s="202"/>
      <c r="J285" s="37"/>
      <c r="K285" s="37"/>
      <c r="L285" s="40"/>
      <c r="M285" s="203"/>
      <c r="N285" s="204"/>
      <c r="O285" s="72"/>
      <c r="P285" s="72"/>
      <c r="Q285" s="72"/>
      <c r="R285" s="72"/>
      <c r="S285" s="72"/>
      <c r="T285" s="73"/>
      <c r="U285" s="35"/>
      <c r="V285" s="35"/>
      <c r="W285" s="35"/>
      <c r="X285" s="35"/>
      <c r="Y285" s="35"/>
      <c r="Z285" s="35"/>
      <c r="AA285" s="35"/>
      <c r="AB285" s="35"/>
      <c r="AC285" s="35"/>
      <c r="AD285" s="35"/>
      <c r="AE285" s="35"/>
      <c r="AT285" s="18" t="s">
        <v>141</v>
      </c>
      <c r="AU285" s="18" t="s">
        <v>83</v>
      </c>
    </row>
    <row r="286" spans="1:65" s="2" customFormat="1" ht="49.05" customHeight="1">
      <c r="A286" s="35"/>
      <c r="B286" s="36"/>
      <c r="C286" s="187" t="s">
        <v>232</v>
      </c>
      <c r="D286" s="187" t="s">
        <v>134</v>
      </c>
      <c r="E286" s="188" t="s">
        <v>436</v>
      </c>
      <c r="F286" s="189" t="s">
        <v>437</v>
      </c>
      <c r="G286" s="190" t="s">
        <v>176</v>
      </c>
      <c r="H286" s="191">
        <v>1.5</v>
      </c>
      <c r="I286" s="192"/>
      <c r="J286" s="193">
        <f>ROUND(I286*H286,2)</f>
        <v>0</v>
      </c>
      <c r="K286" s="189" t="s">
        <v>138</v>
      </c>
      <c r="L286" s="40"/>
      <c r="M286" s="194" t="s">
        <v>1</v>
      </c>
      <c r="N286" s="195" t="s">
        <v>38</v>
      </c>
      <c r="O286" s="72"/>
      <c r="P286" s="196">
        <f>O286*H286</f>
        <v>0</v>
      </c>
      <c r="Q286" s="196">
        <v>0</v>
      </c>
      <c r="R286" s="196">
        <f>Q286*H286</f>
        <v>0</v>
      </c>
      <c r="S286" s="196">
        <v>0</v>
      </c>
      <c r="T286" s="197">
        <f>S286*H286</f>
        <v>0</v>
      </c>
      <c r="U286" s="35"/>
      <c r="V286" s="35"/>
      <c r="W286" s="35"/>
      <c r="X286" s="35"/>
      <c r="Y286" s="35"/>
      <c r="Z286" s="35"/>
      <c r="AA286" s="35"/>
      <c r="AB286" s="35"/>
      <c r="AC286" s="35"/>
      <c r="AD286" s="35"/>
      <c r="AE286" s="35"/>
      <c r="AR286" s="198" t="s">
        <v>139</v>
      </c>
      <c r="AT286" s="198" t="s">
        <v>134</v>
      </c>
      <c r="AU286" s="198" t="s">
        <v>83</v>
      </c>
      <c r="AY286" s="18" t="s">
        <v>131</v>
      </c>
      <c r="BE286" s="199">
        <f>IF(N286="základní",J286,0)</f>
        <v>0</v>
      </c>
      <c r="BF286" s="199">
        <f>IF(N286="snížená",J286,0)</f>
        <v>0</v>
      </c>
      <c r="BG286" s="199">
        <f>IF(N286="zákl. přenesená",J286,0)</f>
        <v>0</v>
      </c>
      <c r="BH286" s="199">
        <f>IF(N286="sníž. přenesená",J286,0)</f>
        <v>0</v>
      </c>
      <c r="BI286" s="199">
        <f>IF(N286="nulová",J286,0)</f>
        <v>0</v>
      </c>
      <c r="BJ286" s="18" t="s">
        <v>81</v>
      </c>
      <c r="BK286" s="199">
        <f>ROUND(I286*H286,2)</f>
        <v>0</v>
      </c>
      <c r="BL286" s="18" t="s">
        <v>139</v>
      </c>
      <c r="BM286" s="198" t="s">
        <v>438</v>
      </c>
    </row>
    <row r="287" spans="1:65" s="2" customFormat="1" ht="28.8">
      <c r="A287" s="35"/>
      <c r="B287" s="36"/>
      <c r="C287" s="37"/>
      <c r="D287" s="200" t="s">
        <v>140</v>
      </c>
      <c r="E287" s="37"/>
      <c r="F287" s="201" t="s">
        <v>437</v>
      </c>
      <c r="G287" s="37"/>
      <c r="H287" s="37"/>
      <c r="I287" s="202"/>
      <c r="J287" s="37"/>
      <c r="K287" s="37"/>
      <c r="L287" s="40"/>
      <c r="M287" s="203"/>
      <c r="N287" s="204"/>
      <c r="O287" s="72"/>
      <c r="P287" s="72"/>
      <c r="Q287" s="72"/>
      <c r="R287" s="72"/>
      <c r="S287" s="72"/>
      <c r="T287" s="73"/>
      <c r="U287" s="35"/>
      <c r="V287" s="35"/>
      <c r="W287" s="35"/>
      <c r="X287" s="35"/>
      <c r="Y287" s="35"/>
      <c r="Z287" s="35"/>
      <c r="AA287" s="35"/>
      <c r="AB287" s="35"/>
      <c r="AC287" s="35"/>
      <c r="AD287" s="35"/>
      <c r="AE287" s="35"/>
      <c r="AT287" s="18" t="s">
        <v>140</v>
      </c>
      <c r="AU287" s="18" t="s">
        <v>83</v>
      </c>
    </row>
    <row r="288" spans="1:65" s="2" customFormat="1" ht="10.199999999999999">
      <c r="A288" s="35"/>
      <c r="B288" s="36"/>
      <c r="C288" s="37"/>
      <c r="D288" s="205" t="s">
        <v>141</v>
      </c>
      <c r="E288" s="37"/>
      <c r="F288" s="206" t="s">
        <v>439</v>
      </c>
      <c r="G288" s="37"/>
      <c r="H288" s="37"/>
      <c r="I288" s="202"/>
      <c r="J288" s="37"/>
      <c r="K288" s="37"/>
      <c r="L288" s="40"/>
      <c r="M288" s="203"/>
      <c r="N288" s="204"/>
      <c r="O288" s="72"/>
      <c r="P288" s="72"/>
      <c r="Q288" s="72"/>
      <c r="R288" s="72"/>
      <c r="S288" s="72"/>
      <c r="T288" s="73"/>
      <c r="U288" s="35"/>
      <c r="V288" s="35"/>
      <c r="W288" s="35"/>
      <c r="X288" s="35"/>
      <c r="Y288" s="35"/>
      <c r="Z288" s="35"/>
      <c r="AA288" s="35"/>
      <c r="AB288" s="35"/>
      <c r="AC288" s="35"/>
      <c r="AD288" s="35"/>
      <c r="AE288" s="35"/>
      <c r="AT288" s="18" t="s">
        <v>141</v>
      </c>
      <c r="AU288" s="18" t="s">
        <v>83</v>
      </c>
    </row>
    <row r="289" spans="1:65" s="12" customFormat="1" ht="22.8" customHeight="1">
      <c r="B289" s="171"/>
      <c r="C289" s="172"/>
      <c r="D289" s="173" t="s">
        <v>72</v>
      </c>
      <c r="E289" s="185" t="s">
        <v>212</v>
      </c>
      <c r="F289" s="185" t="s">
        <v>213</v>
      </c>
      <c r="G289" s="172"/>
      <c r="H289" s="172"/>
      <c r="I289" s="175"/>
      <c r="J289" s="186">
        <f>BK289</f>
        <v>0</v>
      </c>
      <c r="K289" s="172"/>
      <c r="L289" s="177"/>
      <c r="M289" s="178"/>
      <c r="N289" s="179"/>
      <c r="O289" s="179"/>
      <c r="P289" s="180">
        <f>SUM(P290:P303)</f>
        <v>0</v>
      </c>
      <c r="Q289" s="179"/>
      <c r="R289" s="180">
        <f>SUM(R290:R303)</f>
        <v>0</v>
      </c>
      <c r="S289" s="179"/>
      <c r="T289" s="181">
        <f>SUM(T290:T303)</f>
        <v>0</v>
      </c>
      <c r="AR289" s="182" t="s">
        <v>81</v>
      </c>
      <c r="AT289" s="183" t="s">
        <v>72</v>
      </c>
      <c r="AU289" s="183" t="s">
        <v>81</v>
      </c>
      <c r="AY289" s="182" t="s">
        <v>131</v>
      </c>
      <c r="BK289" s="184">
        <f>SUM(BK290:BK303)</f>
        <v>0</v>
      </c>
    </row>
    <row r="290" spans="1:65" s="2" customFormat="1" ht="44.25" customHeight="1">
      <c r="A290" s="35"/>
      <c r="B290" s="36"/>
      <c r="C290" s="187" t="s">
        <v>440</v>
      </c>
      <c r="D290" s="187" t="s">
        <v>134</v>
      </c>
      <c r="E290" s="188" t="s">
        <v>215</v>
      </c>
      <c r="F290" s="189" t="s">
        <v>216</v>
      </c>
      <c r="G290" s="190" t="s">
        <v>217</v>
      </c>
      <c r="H290" s="191">
        <v>1.7290000000000001</v>
      </c>
      <c r="I290" s="192"/>
      <c r="J290" s="193">
        <f>ROUND(I290*H290,2)</f>
        <v>0</v>
      </c>
      <c r="K290" s="189" t="s">
        <v>138</v>
      </c>
      <c r="L290" s="40"/>
      <c r="M290" s="194" t="s">
        <v>1</v>
      </c>
      <c r="N290" s="195" t="s">
        <v>38</v>
      </c>
      <c r="O290" s="72"/>
      <c r="P290" s="196">
        <f>O290*H290</f>
        <v>0</v>
      </c>
      <c r="Q290" s="196">
        <v>0</v>
      </c>
      <c r="R290" s="196">
        <f>Q290*H290</f>
        <v>0</v>
      </c>
      <c r="S290" s="196">
        <v>0</v>
      </c>
      <c r="T290" s="197">
        <f>S290*H290</f>
        <v>0</v>
      </c>
      <c r="U290" s="35"/>
      <c r="V290" s="35"/>
      <c r="W290" s="35"/>
      <c r="X290" s="35"/>
      <c r="Y290" s="35"/>
      <c r="Z290" s="35"/>
      <c r="AA290" s="35"/>
      <c r="AB290" s="35"/>
      <c r="AC290" s="35"/>
      <c r="AD290" s="35"/>
      <c r="AE290" s="35"/>
      <c r="AR290" s="198" t="s">
        <v>139</v>
      </c>
      <c r="AT290" s="198" t="s">
        <v>134</v>
      </c>
      <c r="AU290" s="198" t="s">
        <v>83</v>
      </c>
      <c r="AY290" s="18" t="s">
        <v>131</v>
      </c>
      <c r="BE290" s="199">
        <f>IF(N290="základní",J290,0)</f>
        <v>0</v>
      </c>
      <c r="BF290" s="199">
        <f>IF(N290="snížená",J290,0)</f>
        <v>0</v>
      </c>
      <c r="BG290" s="199">
        <f>IF(N290="zákl. přenesená",J290,0)</f>
        <v>0</v>
      </c>
      <c r="BH290" s="199">
        <f>IF(N290="sníž. přenesená",J290,0)</f>
        <v>0</v>
      </c>
      <c r="BI290" s="199">
        <f>IF(N290="nulová",J290,0)</f>
        <v>0</v>
      </c>
      <c r="BJ290" s="18" t="s">
        <v>81</v>
      </c>
      <c r="BK290" s="199">
        <f>ROUND(I290*H290,2)</f>
        <v>0</v>
      </c>
      <c r="BL290" s="18" t="s">
        <v>139</v>
      </c>
      <c r="BM290" s="198" t="s">
        <v>441</v>
      </c>
    </row>
    <row r="291" spans="1:65" s="2" customFormat="1" ht="28.8">
      <c r="A291" s="35"/>
      <c r="B291" s="36"/>
      <c r="C291" s="37"/>
      <c r="D291" s="200" t="s">
        <v>140</v>
      </c>
      <c r="E291" s="37"/>
      <c r="F291" s="201" t="s">
        <v>216</v>
      </c>
      <c r="G291" s="37"/>
      <c r="H291" s="37"/>
      <c r="I291" s="202"/>
      <c r="J291" s="37"/>
      <c r="K291" s="37"/>
      <c r="L291" s="40"/>
      <c r="M291" s="203"/>
      <c r="N291" s="204"/>
      <c r="O291" s="72"/>
      <c r="P291" s="72"/>
      <c r="Q291" s="72"/>
      <c r="R291" s="72"/>
      <c r="S291" s="72"/>
      <c r="T291" s="73"/>
      <c r="U291" s="35"/>
      <c r="V291" s="35"/>
      <c r="W291" s="35"/>
      <c r="X291" s="35"/>
      <c r="Y291" s="35"/>
      <c r="Z291" s="35"/>
      <c r="AA291" s="35"/>
      <c r="AB291" s="35"/>
      <c r="AC291" s="35"/>
      <c r="AD291" s="35"/>
      <c r="AE291" s="35"/>
      <c r="AT291" s="18" t="s">
        <v>140</v>
      </c>
      <c r="AU291" s="18" t="s">
        <v>83</v>
      </c>
    </row>
    <row r="292" spans="1:65" s="2" customFormat="1" ht="10.199999999999999">
      <c r="A292" s="35"/>
      <c r="B292" s="36"/>
      <c r="C292" s="37"/>
      <c r="D292" s="205" t="s">
        <v>141</v>
      </c>
      <c r="E292" s="37"/>
      <c r="F292" s="206" t="s">
        <v>219</v>
      </c>
      <c r="G292" s="37"/>
      <c r="H292" s="37"/>
      <c r="I292" s="202"/>
      <c r="J292" s="37"/>
      <c r="K292" s="37"/>
      <c r="L292" s="40"/>
      <c r="M292" s="203"/>
      <c r="N292" s="204"/>
      <c r="O292" s="72"/>
      <c r="P292" s="72"/>
      <c r="Q292" s="72"/>
      <c r="R292" s="72"/>
      <c r="S292" s="72"/>
      <c r="T292" s="73"/>
      <c r="U292" s="35"/>
      <c r="V292" s="35"/>
      <c r="W292" s="35"/>
      <c r="X292" s="35"/>
      <c r="Y292" s="35"/>
      <c r="Z292" s="35"/>
      <c r="AA292" s="35"/>
      <c r="AB292" s="35"/>
      <c r="AC292" s="35"/>
      <c r="AD292" s="35"/>
      <c r="AE292" s="35"/>
      <c r="AT292" s="18" t="s">
        <v>141</v>
      </c>
      <c r="AU292" s="18" t="s">
        <v>83</v>
      </c>
    </row>
    <row r="293" spans="1:65" s="2" customFormat="1" ht="33" customHeight="1">
      <c r="A293" s="35"/>
      <c r="B293" s="36"/>
      <c r="C293" s="187" t="s">
        <v>241</v>
      </c>
      <c r="D293" s="187" t="s">
        <v>134</v>
      </c>
      <c r="E293" s="188" t="s">
        <v>220</v>
      </c>
      <c r="F293" s="189" t="s">
        <v>221</v>
      </c>
      <c r="G293" s="190" t="s">
        <v>217</v>
      </c>
      <c r="H293" s="191">
        <v>1.7290000000000001</v>
      </c>
      <c r="I293" s="192"/>
      <c r="J293" s="193">
        <f>ROUND(I293*H293,2)</f>
        <v>0</v>
      </c>
      <c r="K293" s="189" t="s">
        <v>138</v>
      </c>
      <c r="L293" s="40"/>
      <c r="M293" s="194" t="s">
        <v>1</v>
      </c>
      <c r="N293" s="195" t="s">
        <v>38</v>
      </c>
      <c r="O293" s="72"/>
      <c r="P293" s="196">
        <f>O293*H293</f>
        <v>0</v>
      </c>
      <c r="Q293" s="196">
        <v>0</v>
      </c>
      <c r="R293" s="196">
        <f>Q293*H293</f>
        <v>0</v>
      </c>
      <c r="S293" s="196">
        <v>0</v>
      </c>
      <c r="T293" s="197">
        <f>S293*H293</f>
        <v>0</v>
      </c>
      <c r="U293" s="35"/>
      <c r="V293" s="35"/>
      <c r="W293" s="35"/>
      <c r="X293" s="35"/>
      <c r="Y293" s="35"/>
      <c r="Z293" s="35"/>
      <c r="AA293" s="35"/>
      <c r="AB293" s="35"/>
      <c r="AC293" s="35"/>
      <c r="AD293" s="35"/>
      <c r="AE293" s="35"/>
      <c r="AR293" s="198" t="s">
        <v>139</v>
      </c>
      <c r="AT293" s="198" t="s">
        <v>134</v>
      </c>
      <c r="AU293" s="198" t="s">
        <v>83</v>
      </c>
      <c r="AY293" s="18" t="s">
        <v>131</v>
      </c>
      <c r="BE293" s="199">
        <f>IF(N293="základní",J293,0)</f>
        <v>0</v>
      </c>
      <c r="BF293" s="199">
        <f>IF(N293="snížená",J293,0)</f>
        <v>0</v>
      </c>
      <c r="BG293" s="199">
        <f>IF(N293="zákl. přenesená",J293,0)</f>
        <v>0</v>
      </c>
      <c r="BH293" s="199">
        <f>IF(N293="sníž. přenesená",J293,0)</f>
        <v>0</v>
      </c>
      <c r="BI293" s="199">
        <f>IF(N293="nulová",J293,0)</f>
        <v>0</v>
      </c>
      <c r="BJ293" s="18" t="s">
        <v>81</v>
      </c>
      <c r="BK293" s="199">
        <f>ROUND(I293*H293,2)</f>
        <v>0</v>
      </c>
      <c r="BL293" s="18" t="s">
        <v>139</v>
      </c>
      <c r="BM293" s="198" t="s">
        <v>442</v>
      </c>
    </row>
    <row r="294" spans="1:65" s="2" customFormat="1" ht="19.2">
      <c r="A294" s="35"/>
      <c r="B294" s="36"/>
      <c r="C294" s="37"/>
      <c r="D294" s="200" t="s">
        <v>140</v>
      </c>
      <c r="E294" s="37"/>
      <c r="F294" s="201" t="s">
        <v>221</v>
      </c>
      <c r="G294" s="37"/>
      <c r="H294" s="37"/>
      <c r="I294" s="202"/>
      <c r="J294" s="37"/>
      <c r="K294" s="37"/>
      <c r="L294" s="40"/>
      <c r="M294" s="203"/>
      <c r="N294" s="204"/>
      <c r="O294" s="72"/>
      <c r="P294" s="72"/>
      <c r="Q294" s="72"/>
      <c r="R294" s="72"/>
      <c r="S294" s="72"/>
      <c r="T294" s="73"/>
      <c r="U294" s="35"/>
      <c r="V294" s="35"/>
      <c r="W294" s="35"/>
      <c r="X294" s="35"/>
      <c r="Y294" s="35"/>
      <c r="Z294" s="35"/>
      <c r="AA294" s="35"/>
      <c r="AB294" s="35"/>
      <c r="AC294" s="35"/>
      <c r="AD294" s="35"/>
      <c r="AE294" s="35"/>
      <c r="AT294" s="18" t="s">
        <v>140</v>
      </c>
      <c r="AU294" s="18" t="s">
        <v>83</v>
      </c>
    </row>
    <row r="295" spans="1:65" s="2" customFormat="1" ht="10.199999999999999">
      <c r="A295" s="35"/>
      <c r="B295" s="36"/>
      <c r="C295" s="37"/>
      <c r="D295" s="205" t="s">
        <v>141</v>
      </c>
      <c r="E295" s="37"/>
      <c r="F295" s="206" t="s">
        <v>223</v>
      </c>
      <c r="G295" s="37"/>
      <c r="H295" s="37"/>
      <c r="I295" s="202"/>
      <c r="J295" s="37"/>
      <c r="K295" s="37"/>
      <c r="L295" s="40"/>
      <c r="M295" s="203"/>
      <c r="N295" s="204"/>
      <c r="O295" s="72"/>
      <c r="P295" s="72"/>
      <c r="Q295" s="72"/>
      <c r="R295" s="72"/>
      <c r="S295" s="72"/>
      <c r="T295" s="73"/>
      <c r="U295" s="35"/>
      <c r="V295" s="35"/>
      <c r="W295" s="35"/>
      <c r="X295" s="35"/>
      <c r="Y295" s="35"/>
      <c r="Z295" s="35"/>
      <c r="AA295" s="35"/>
      <c r="AB295" s="35"/>
      <c r="AC295" s="35"/>
      <c r="AD295" s="35"/>
      <c r="AE295" s="35"/>
      <c r="AT295" s="18" t="s">
        <v>141</v>
      </c>
      <c r="AU295" s="18" t="s">
        <v>83</v>
      </c>
    </row>
    <row r="296" spans="1:65" s="2" customFormat="1" ht="44.25" customHeight="1">
      <c r="A296" s="35"/>
      <c r="B296" s="36"/>
      <c r="C296" s="187" t="s">
        <v>443</v>
      </c>
      <c r="D296" s="187" t="s">
        <v>134</v>
      </c>
      <c r="E296" s="188" t="s">
        <v>225</v>
      </c>
      <c r="F296" s="189" t="s">
        <v>226</v>
      </c>
      <c r="G296" s="190" t="s">
        <v>217</v>
      </c>
      <c r="H296" s="191">
        <v>41.496000000000002</v>
      </c>
      <c r="I296" s="192"/>
      <c r="J296" s="193">
        <f>ROUND(I296*H296,2)</f>
        <v>0</v>
      </c>
      <c r="K296" s="189" t="s">
        <v>138</v>
      </c>
      <c r="L296" s="40"/>
      <c r="M296" s="194" t="s">
        <v>1</v>
      </c>
      <c r="N296" s="195" t="s">
        <v>38</v>
      </c>
      <c r="O296" s="72"/>
      <c r="P296" s="196">
        <f>O296*H296</f>
        <v>0</v>
      </c>
      <c r="Q296" s="196">
        <v>0</v>
      </c>
      <c r="R296" s="196">
        <f>Q296*H296</f>
        <v>0</v>
      </c>
      <c r="S296" s="196">
        <v>0</v>
      </c>
      <c r="T296" s="197">
        <f>S296*H296</f>
        <v>0</v>
      </c>
      <c r="U296" s="35"/>
      <c r="V296" s="35"/>
      <c r="W296" s="35"/>
      <c r="X296" s="35"/>
      <c r="Y296" s="35"/>
      <c r="Z296" s="35"/>
      <c r="AA296" s="35"/>
      <c r="AB296" s="35"/>
      <c r="AC296" s="35"/>
      <c r="AD296" s="35"/>
      <c r="AE296" s="35"/>
      <c r="AR296" s="198" t="s">
        <v>139</v>
      </c>
      <c r="AT296" s="198" t="s">
        <v>134</v>
      </c>
      <c r="AU296" s="198" t="s">
        <v>83</v>
      </c>
      <c r="AY296" s="18" t="s">
        <v>131</v>
      </c>
      <c r="BE296" s="199">
        <f>IF(N296="základní",J296,0)</f>
        <v>0</v>
      </c>
      <c r="BF296" s="199">
        <f>IF(N296="snížená",J296,0)</f>
        <v>0</v>
      </c>
      <c r="BG296" s="199">
        <f>IF(N296="zákl. přenesená",J296,0)</f>
        <v>0</v>
      </c>
      <c r="BH296" s="199">
        <f>IF(N296="sníž. přenesená",J296,0)</f>
        <v>0</v>
      </c>
      <c r="BI296" s="199">
        <f>IF(N296="nulová",J296,0)</f>
        <v>0</v>
      </c>
      <c r="BJ296" s="18" t="s">
        <v>81</v>
      </c>
      <c r="BK296" s="199">
        <f>ROUND(I296*H296,2)</f>
        <v>0</v>
      </c>
      <c r="BL296" s="18" t="s">
        <v>139</v>
      </c>
      <c r="BM296" s="198" t="s">
        <v>444</v>
      </c>
    </row>
    <row r="297" spans="1:65" s="2" customFormat="1" ht="28.8">
      <c r="A297" s="35"/>
      <c r="B297" s="36"/>
      <c r="C297" s="37"/>
      <c r="D297" s="200" t="s">
        <v>140</v>
      </c>
      <c r="E297" s="37"/>
      <c r="F297" s="201" t="s">
        <v>226</v>
      </c>
      <c r="G297" s="37"/>
      <c r="H297" s="37"/>
      <c r="I297" s="202"/>
      <c r="J297" s="37"/>
      <c r="K297" s="37"/>
      <c r="L297" s="40"/>
      <c r="M297" s="203"/>
      <c r="N297" s="204"/>
      <c r="O297" s="72"/>
      <c r="P297" s="72"/>
      <c r="Q297" s="72"/>
      <c r="R297" s="72"/>
      <c r="S297" s="72"/>
      <c r="T297" s="73"/>
      <c r="U297" s="35"/>
      <c r="V297" s="35"/>
      <c r="W297" s="35"/>
      <c r="X297" s="35"/>
      <c r="Y297" s="35"/>
      <c r="Z297" s="35"/>
      <c r="AA297" s="35"/>
      <c r="AB297" s="35"/>
      <c r="AC297" s="35"/>
      <c r="AD297" s="35"/>
      <c r="AE297" s="35"/>
      <c r="AT297" s="18" t="s">
        <v>140</v>
      </c>
      <c r="AU297" s="18" t="s">
        <v>83</v>
      </c>
    </row>
    <row r="298" spans="1:65" s="2" customFormat="1" ht="10.199999999999999">
      <c r="A298" s="35"/>
      <c r="B298" s="36"/>
      <c r="C298" s="37"/>
      <c r="D298" s="205" t="s">
        <v>141</v>
      </c>
      <c r="E298" s="37"/>
      <c r="F298" s="206" t="s">
        <v>228</v>
      </c>
      <c r="G298" s="37"/>
      <c r="H298" s="37"/>
      <c r="I298" s="202"/>
      <c r="J298" s="37"/>
      <c r="K298" s="37"/>
      <c r="L298" s="40"/>
      <c r="M298" s="203"/>
      <c r="N298" s="204"/>
      <c r="O298" s="72"/>
      <c r="P298" s="72"/>
      <c r="Q298" s="72"/>
      <c r="R298" s="72"/>
      <c r="S298" s="72"/>
      <c r="T298" s="73"/>
      <c r="U298" s="35"/>
      <c r="V298" s="35"/>
      <c r="W298" s="35"/>
      <c r="X298" s="35"/>
      <c r="Y298" s="35"/>
      <c r="Z298" s="35"/>
      <c r="AA298" s="35"/>
      <c r="AB298" s="35"/>
      <c r="AC298" s="35"/>
      <c r="AD298" s="35"/>
      <c r="AE298" s="35"/>
      <c r="AT298" s="18" t="s">
        <v>141</v>
      </c>
      <c r="AU298" s="18" t="s">
        <v>83</v>
      </c>
    </row>
    <row r="299" spans="1:65" s="14" customFormat="1" ht="10.199999999999999">
      <c r="B299" s="217"/>
      <c r="C299" s="218"/>
      <c r="D299" s="200" t="s">
        <v>143</v>
      </c>
      <c r="E299" s="219" t="s">
        <v>1</v>
      </c>
      <c r="F299" s="220" t="s">
        <v>445</v>
      </c>
      <c r="G299" s="218"/>
      <c r="H299" s="221">
        <v>41.496000000000002</v>
      </c>
      <c r="I299" s="222"/>
      <c r="J299" s="218"/>
      <c r="K299" s="218"/>
      <c r="L299" s="223"/>
      <c r="M299" s="224"/>
      <c r="N299" s="225"/>
      <c r="O299" s="225"/>
      <c r="P299" s="225"/>
      <c r="Q299" s="225"/>
      <c r="R299" s="225"/>
      <c r="S299" s="225"/>
      <c r="T299" s="226"/>
      <c r="AT299" s="227" t="s">
        <v>143</v>
      </c>
      <c r="AU299" s="227" t="s">
        <v>83</v>
      </c>
      <c r="AV299" s="14" t="s">
        <v>83</v>
      </c>
      <c r="AW299" s="14" t="s">
        <v>30</v>
      </c>
      <c r="AX299" s="14" t="s">
        <v>73</v>
      </c>
      <c r="AY299" s="227" t="s">
        <v>131</v>
      </c>
    </row>
    <row r="300" spans="1:65" s="15" customFormat="1" ht="10.199999999999999">
      <c r="B300" s="228"/>
      <c r="C300" s="229"/>
      <c r="D300" s="200" t="s">
        <v>143</v>
      </c>
      <c r="E300" s="230" t="s">
        <v>1</v>
      </c>
      <c r="F300" s="231" t="s">
        <v>146</v>
      </c>
      <c r="G300" s="229"/>
      <c r="H300" s="232">
        <v>41.496000000000002</v>
      </c>
      <c r="I300" s="233"/>
      <c r="J300" s="229"/>
      <c r="K300" s="229"/>
      <c r="L300" s="234"/>
      <c r="M300" s="235"/>
      <c r="N300" s="236"/>
      <c r="O300" s="236"/>
      <c r="P300" s="236"/>
      <c r="Q300" s="236"/>
      <c r="R300" s="236"/>
      <c r="S300" s="236"/>
      <c r="T300" s="237"/>
      <c r="AT300" s="238" t="s">
        <v>143</v>
      </c>
      <c r="AU300" s="238" t="s">
        <v>83</v>
      </c>
      <c r="AV300" s="15" t="s">
        <v>139</v>
      </c>
      <c r="AW300" s="15" t="s">
        <v>30</v>
      </c>
      <c r="AX300" s="15" t="s">
        <v>81</v>
      </c>
      <c r="AY300" s="238" t="s">
        <v>131</v>
      </c>
    </row>
    <row r="301" spans="1:65" s="2" customFormat="1" ht="44.25" customHeight="1">
      <c r="A301" s="35"/>
      <c r="B301" s="36"/>
      <c r="C301" s="187" t="s">
        <v>245</v>
      </c>
      <c r="D301" s="187" t="s">
        <v>134</v>
      </c>
      <c r="E301" s="188" t="s">
        <v>230</v>
      </c>
      <c r="F301" s="189" t="s">
        <v>231</v>
      </c>
      <c r="G301" s="190" t="s">
        <v>217</v>
      </c>
      <c r="H301" s="191">
        <v>1.7290000000000001</v>
      </c>
      <c r="I301" s="192"/>
      <c r="J301" s="193">
        <f>ROUND(I301*H301,2)</f>
        <v>0</v>
      </c>
      <c r="K301" s="189" t="s">
        <v>138</v>
      </c>
      <c r="L301" s="40"/>
      <c r="M301" s="194" t="s">
        <v>1</v>
      </c>
      <c r="N301" s="195" t="s">
        <v>38</v>
      </c>
      <c r="O301" s="72"/>
      <c r="P301" s="196">
        <f>O301*H301</f>
        <v>0</v>
      </c>
      <c r="Q301" s="196">
        <v>0</v>
      </c>
      <c r="R301" s="196">
        <f>Q301*H301</f>
        <v>0</v>
      </c>
      <c r="S301" s="196">
        <v>0</v>
      </c>
      <c r="T301" s="197">
        <f>S301*H301</f>
        <v>0</v>
      </c>
      <c r="U301" s="35"/>
      <c r="V301" s="35"/>
      <c r="W301" s="35"/>
      <c r="X301" s="35"/>
      <c r="Y301" s="35"/>
      <c r="Z301" s="35"/>
      <c r="AA301" s="35"/>
      <c r="AB301" s="35"/>
      <c r="AC301" s="35"/>
      <c r="AD301" s="35"/>
      <c r="AE301" s="35"/>
      <c r="AR301" s="198" t="s">
        <v>139</v>
      </c>
      <c r="AT301" s="198" t="s">
        <v>134</v>
      </c>
      <c r="AU301" s="198" t="s">
        <v>83</v>
      </c>
      <c r="AY301" s="18" t="s">
        <v>131</v>
      </c>
      <c r="BE301" s="199">
        <f>IF(N301="základní",J301,0)</f>
        <v>0</v>
      </c>
      <c r="BF301" s="199">
        <f>IF(N301="snížená",J301,0)</f>
        <v>0</v>
      </c>
      <c r="BG301" s="199">
        <f>IF(N301="zákl. přenesená",J301,0)</f>
        <v>0</v>
      </c>
      <c r="BH301" s="199">
        <f>IF(N301="sníž. přenesená",J301,0)</f>
        <v>0</v>
      </c>
      <c r="BI301" s="199">
        <f>IF(N301="nulová",J301,0)</f>
        <v>0</v>
      </c>
      <c r="BJ301" s="18" t="s">
        <v>81</v>
      </c>
      <c r="BK301" s="199">
        <f>ROUND(I301*H301,2)</f>
        <v>0</v>
      </c>
      <c r="BL301" s="18" t="s">
        <v>139</v>
      </c>
      <c r="BM301" s="198" t="s">
        <v>446</v>
      </c>
    </row>
    <row r="302" spans="1:65" s="2" customFormat="1" ht="28.8">
      <c r="A302" s="35"/>
      <c r="B302" s="36"/>
      <c r="C302" s="37"/>
      <c r="D302" s="200" t="s">
        <v>140</v>
      </c>
      <c r="E302" s="37"/>
      <c r="F302" s="201" t="s">
        <v>231</v>
      </c>
      <c r="G302" s="37"/>
      <c r="H302" s="37"/>
      <c r="I302" s="202"/>
      <c r="J302" s="37"/>
      <c r="K302" s="37"/>
      <c r="L302" s="40"/>
      <c r="M302" s="203"/>
      <c r="N302" s="204"/>
      <c r="O302" s="72"/>
      <c r="P302" s="72"/>
      <c r="Q302" s="72"/>
      <c r="R302" s="72"/>
      <c r="S302" s="72"/>
      <c r="T302" s="73"/>
      <c r="U302" s="35"/>
      <c r="V302" s="35"/>
      <c r="W302" s="35"/>
      <c r="X302" s="35"/>
      <c r="Y302" s="35"/>
      <c r="Z302" s="35"/>
      <c r="AA302" s="35"/>
      <c r="AB302" s="35"/>
      <c r="AC302" s="35"/>
      <c r="AD302" s="35"/>
      <c r="AE302" s="35"/>
      <c r="AT302" s="18" t="s">
        <v>140</v>
      </c>
      <c r="AU302" s="18" t="s">
        <v>83</v>
      </c>
    </row>
    <row r="303" spans="1:65" s="2" customFormat="1" ht="10.199999999999999">
      <c r="A303" s="35"/>
      <c r="B303" s="36"/>
      <c r="C303" s="37"/>
      <c r="D303" s="205" t="s">
        <v>141</v>
      </c>
      <c r="E303" s="37"/>
      <c r="F303" s="206" t="s">
        <v>233</v>
      </c>
      <c r="G303" s="37"/>
      <c r="H303" s="37"/>
      <c r="I303" s="202"/>
      <c r="J303" s="37"/>
      <c r="K303" s="37"/>
      <c r="L303" s="40"/>
      <c r="M303" s="203"/>
      <c r="N303" s="204"/>
      <c r="O303" s="72"/>
      <c r="P303" s="72"/>
      <c r="Q303" s="72"/>
      <c r="R303" s="72"/>
      <c r="S303" s="72"/>
      <c r="T303" s="73"/>
      <c r="U303" s="35"/>
      <c r="V303" s="35"/>
      <c r="W303" s="35"/>
      <c r="X303" s="35"/>
      <c r="Y303" s="35"/>
      <c r="Z303" s="35"/>
      <c r="AA303" s="35"/>
      <c r="AB303" s="35"/>
      <c r="AC303" s="35"/>
      <c r="AD303" s="35"/>
      <c r="AE303" s="35"/>
      <c r="AT303" s="18" t="s">
        <v>141</v>
      </c>
      <c r="AU303" s="18" t="s">
        <v>83</v>
      </c>
    </row>
    <row r="304" spans="1:65" s="12" customFormat="1" ht="22.8" customHeight="1">
      <c r="B304" s="171"/>
      <c r="C304" s="172"/>
      <c r="D304" s="173" t="s">
        <v>72</v>
      </c>
      <c r="E304" s="185" t="s">
        <v>447</v>
      </c>
      <c r="F304" s="185" t="s">
        <v>448</v>
      </c>
      <c r="G304" s="172"/>
      <c r="H304" s="172"/>
      <c r="I304" s="175"/>
      <c r="J304" s="186">
        <f>BK304</f>
        <v>0</v>
      </c>
      <c r="K304" s="172"/>
      <c r="L304" s="177"/>
      <c r="M304" s="178"/>
      <c r="N304" s="179"/>
      <c r="O304" s="179"/>
      <c r="P304" s="180">
        <f>SUM(P305:P307)</f>
        <v>0</v>
      </c>
      <c r="Q304" s="179"/>
      <c r="R304" s="180">
        <f>SUM(R305:R307)</f>
        <v>0</v>
      </c>
      <c r="S304" s="179"/>
      <c r="T304" s="181">
        <f>SUM(T305:T307)</f>
        <v>0</v>
      </c>
      <c r="AR304" s="182" t="s">
        <v>81</v>
      </c>
      <c r="AT304" s="183" t="s">
        <v>72</v>
      </c>
      <c r="AU304" s="183" t="s">
        <v>81</v>
      </c>
      <c r="AY304" s="182" t="s">
        <v>131</v>
      </c>
      <c r="BK304" s="184">
        <f>SUM(BK305:BK307)</f>
        <v>0</v>
      </c>
    </row>
    <row r="305" spans="1:65" s="2" customFormat="1" ht="55.5" customHeight="1">
      <c r="A305" s="35"/>
      <c r="B305" s="36"/>
      <c r="C305" s="187" t="s">
        <v>449</v>
      </c>
      <c r="D305" s="187" t="s">
        <v>134</v>
      </c>
      <c r="E305" s="188" t="s">
        <v>450</v>
      </c>
      <c r="F305" s="189" t="s">
        <v>451</v>
      </c>
      <c r="G305" s="190" t="s">
        <v>217</v>
      </c>
      <c r="H305" s="191">
        <v>3.3519999999999999</v>
      </c>
      <c r="I305" s="192"/>
      <c r="J305" s="193">
        <f>ROUND(I305*H305,2)</f>
        <v>0</v>
      </c>
      <c r="K305" s="189" t="s">
        <v>138</v>
      </c>
      <c r="L305" s="40"/>
      <c r="M305" s="194" t="s">
        <v>1</v>
      </c>
      <c r="N305" s="195" t="s">
        <v>38</v>
      </c>
      <c r="O305" s="72"/>
      <c r="P305" s="196">
        <f>O305*H305</f>
        <v>0</v>
      </c>
      <c r="Q305" s="196">
        <v>0</v>
      </c>
      <c r="R305" s="196">
        <f>Q305*H305</f>
        <v>0</v>
      </c>
      <c r="S305" s="196">
        <v>0</v>
      </c>
      <c r="T305" s="197">
        <f>S305*H305</f>
        <v>0</v>
      </c>
      <c r="U305" s="35"/>
      <c r="V305" s="35"/>
      <c r="W305" s="35"/>
      <c r="X305" s="35"/>
      <c r="Y305" s="35"/>
      <c r="Z305" s="35"/>
      <c r="AA305" s="35"/>
      <c r="AB305" s="35"/>
      <c r="AC305" s="35"/>
      <c r="AD305" s="35"/>
      <c r="AE305" s="35"/>
      <c r="AR305" s="198" t="s">
        <v>139</v>
      </c>
      <c r="AT305" s="198" t="s">
        <v>134</v>
      </c>
      <c r="AU305" s="198" t="s">
        <v>83</v>
      </c>
      <c r="AY305" s="18" t="s">
        <v>131</v>
      </c>
      <c r="BE305" s="199">
        <f>IF(N305="základní",J305,0)</f>
        <v>0</v>
      </c>
      <c r="BF305" s="199">
        <f>IF(N305="snížená",J305,0)</f>
        <v>0</v>
      </c>
      <c r="BG305" s="199">
        <f>IF(N305="zákl. přenesená",J305,0)</f>
        <v>0</v>
      </c>
      <c r="BH305" s="199">
        <f>IF(N305="sníž. přenesená",J305,0)</f>
        <v>0</v>
      </c>
      <c r="BI305" s="199">
        <f>IF(N305="nulová",J305,0)</f>
        <v>0</v>
      </c>
      <c r="BJ305" s="18" t="s">
        <v>81</v>
      </c>
      <c r="BK305" s="199">
        <f>ROUND(I305*H305,2)</f>
        <v>0</v>
      </c>
      <c r="BL305" s="18" t="s">
        <v>139</v>
      </c>
      <c r="BM305" s="198" t="s">
        <v>452</v>
      </c>
    </row>
    <row r="306" spans="1:65" s="2" customFormat="1" ht="38.4">
      <c r="A306" s="35"/>
      <c r="B306" s="36"/>
      <c r="C306" s="37"/>
      <c r="D306" s="200" t="s">
        <v>140</v>
      </c>
      <c r="E306" s="37"/>
      <c r="F306" s="201" t="s">
        <v>451</v>
      </c>
      <c r="G306" s="37"/>
      <c r="H306" s="37"/>
      <c r="I306" s="202"/>
      <c r="J306" s="37"/>
      <c r="K306" s="37"/>
      <c r="L306" s="40"/>
      <c r="M306" s="203"/>
      <c r="N306" s="204"/>
      <c r="O306" s="72"/>
      <c r="P306" s="72"/>
      <c r="Q306" s="72"/>
      <c r="R306" s="72"/>
      <c r="S306" s="72"/>
      <c r="T306" s="73"/>
      <c r="U306" s="35"/>
      <c r="V306" s="35"/>
      <c r="W306" s="35"/>
      <c r="X306" s="35"/>
      <c r="Y306" s="35"/>
      <c r="Z306" s="35"/>
      <c r="AA306" s="35"/>
      <c r="AB306" s="35"/>
      <c r="AC306" s="35"/>
      <c r="AD306" s="35"/>
      <c r="AE306" s="35"/>
      <c r="AT306" s="18" t="s">
        <v>140</v>
      </c>
      <c r="AU306" s="18" t="s">
        <v>83</v>
      </c>
    </row>
    <row r="307" spans="1:65" s="2" customFormat="1" ht="10.199999999999999">
      <c r="A307" s="35"/>
      <c r="B307" s="36"/>
      <c r="C307" s="37"/>
      <c r="D307" s="205" t="s">
        <v>141</v>
      </c>
      <c r="E307" s="37"/>
      <c r="F307" s="206" t="s">
        <v>453</v>
      </c>
      <c r="G307" s="37"/>
      <c r="H307" s="37"/>
      <c r="I307" s="202"/>
      <c r="J307" s="37"/>
      <c r="K307" s="37"/>
      <c r="L307" s="40"/>
      <c r="M307" s="203"/>
      <c r="N307" s="204"/>
      <c r="O307" s="72"/>
      <c r="P307" s="72"/>
      <c r="Q307" s="72"/>
      <c r="R307" s="72"/>
      <c r="S307" s="72"/>
      <c r="T307" s="73"/>
      <c r="U307" s="35"/>
      <c r="V307" s="35"/>
      <c r="W307" s="35"/>
      <c r="X307" s="35"/>
      <c r="Y307" s="35"/>
      <c r="Z307" s="35"/>
      <c r="AA307" s="35"/>
      <c r="AB307" s="35"/>
      <c r="AC307" s="35"/>
      <c r="AD307" s="35"/>
      <c r="AE307" s="35"/>
      <c r="AT307" s="18" t="s">
        <v>141</v>
      </c>
      <c r="AU307" s="18" t="s">
        <v>83</v>
      </c>
    </row>
    <row r="308" spans="1:65" s="12" customFormat="1" ht="25.95" customHeight="1">
      <c r="B308" s="171"/>
      <c r="C308" s="172"/>
      <c r="D308" s="173" t="s">
        <v>72</v>
      </c>
      <c r="E308" s="174" t="s">
        <v>234</v>
      </c>
      <c r="F308" s="174" t="s">
        <v>235</v>
      </c>
      <c r="G308" s="172"/>
      <c r="H308" s="172"/>
      <c r="I308" s="175"/>
      <c r="J308" s="176">
        <f>BK308</f>
        <v>0</v>
      </c>
      <c r="K308" s="172"/>
      <c r="L308" s="177"/>
      <c r="M308" s="178"/>
      <c r="N308" s="179"/>
      <c r="O308" s="179"/>
      <c r="P308" s="180">
        <f>P309+P319+P325+P342+P354+P357+P379+P436+P449+P492+P550+P605+P730</f>
        <v>0</v>
      </c>
      <c r="Q308" s="179"/>
      <c r="R308" s="180">
        <f>R309+R319+R325+R342+R354+R357+R379+R436+R449+R492+R550+R605+R730</f>
        <v>0.16109870000000001</v>
      </c>
      <c r="S308" s="179"/>
      <c r="T308" s="181">
        <f>T309+T319+T325+T342+T354+T357+T379+T436+T449+T492+T550+T605+T730</f>
        <v>0</v>
      </c>
      <c r="AR308" s="182" t="s">
        <v>83</v>
      </c>
      <c r="AT308" s="183" t="s">
        <v>72</v>
      </c>
      <c r="AU308" s="183" t="s">
        <v>73</v>
      </c>
      <c r="AY308" s="182" t="s">
        <v>131</v>
      </c>
      <c r="BK308" s="184">
        <f>BK309+BK319+BK325+BK342+BK354+BK357+BK379+BK436+BK449+BK492+BK550+BK605+BK730</f>
        <v>0</v>
      </c>
    </row>
    <row r="309" spans="1:65" s="12" customFormat="1" ht="22.8" customHeight="1">
      <c r="B309" s="171"/>
      <c r="C309" s="172"/>
      <c r="D309" s="173" t="s">
        <v>72</v>
      </c>
      <c r="E309" s="185" t="s">
        <v>454</v>
      </c>
      <c r="F309" s="185" t="s">
        <v>455</v>
      </c>
      <c r="G309" s="172"/>
      <c r="H309" s="172"/>
      <c r="I309" s="175"/>
      <c r="J309" s="186">
        <f>BK309</f>
        <v>0</v>
      </c>
      <c r="K309" s="172"/>
      <c r="L309" s="177"/>
      <c r="M309" s="178"/>
      <c r="N309" s="179"/>
      <c r="O309" s="179"/>
      <c r="P309" s="180">
        <f>SUM(P310:P318)</f>
        <v>0</v>
      </c>
      <c r="Q309" s="179"/>
      <c r="R309" s="180">
        <f>SUM(R310:R318)</f>
        <v>0</v>
      </c>
      <c r="S309" s="179"/>
      <c r="T309" s="181">
        <f>SUM(T310:T318)</f>
        <v>0</v>
      </c>
      <c r="AR309" s="182" t="s">
        <v>83</v>
      </c>
      <c r="AT309" s="183" t="s">
        <v>72</v>
      </c>
      <c r="AU309" s="183" t="s">
        <v>81</v>
      </c>
      <c r="AY309" s="182" t="s">
        <v>131</v>
      </c>
      <c r="BK309" s="184">
        <f>SUM(BK310:BK318)</f>
        <v>0</v>
      </c>
    </row>
    <row r="310" spans="1:65" s="2" customFormat="1" ht="24.15" customHeight="1">
      <c r="A310" s="35"/>
      <c r="B310" s="36"/>
      <c r="C310" s="187" t="s">
        <v>252</v>
      </c>
      <c r="D310" s="187" t="s">
        <v>134</v>
      </c>
      <c r="E310" s="188" t="s">
        <v>456</v>
      </c>
      <c r="F310" s="189" t="s">
        <v>457</v>
      </c>
      <c r="G310" s="190" t="s">
        <v>176</v>
      </c>
      <c r="H310" s="191">
        <v>1</v>
      </c>
      <c r="I310" s="192"/>
      <c r="J310" s="193">
        <f>ROUND(I310*H310,2)</f>
        <v>0</v>
      </c>
      <c r="K310" s="189" t="s">
        <v>138</v>
      </c>
      <c r="L310" s="40"/>
      <c r="M310" s="194" t="s">
        <v>1</v>
      </c>
      <c r="N310" s="195" t="s">
        <v>38</v>
      </c>
      <c r="O310" s="72"/>
      <c r="P310" s="196">
        <f>O310*H310</f>
        <v>0</v>
      </c>
      <c r="Q310" s="196">
        <v>0</v>
      </c>
      <c r="R310" s="196">
        <f>Q310*H310</f>
        <v>0</v>
      </c>
      <c r="S310" s="196">
        <v>0</v>
      </c>
      <c r="T310" s="197">
        <f>S310*H310</f>
        <v>0</v>
      </c>
      <c r="U310" s="35"/>
      <c r="V310" s="35"/>
      <c r="W310" s="35"/>
      <c r="X310" s="35"/>
      <c r="Y310" s="35"/>
      <c r="Z310" s="35"/>
      <c r="AA310" s="35"/>
      <c r="AB310" s="35"/>
      <c r="AC310" s="35"/>
      <c r="AD310" s="35"/>
      <c r="AE310" s="35"/>
      <c r="AR310" s="198" t="s">
        <v>189</v>
      </c>
      <c r="AT310" s="198" t="s">
        <v>134</v>
      </c>
      <c r="AU310" s="198" t="s">
        <v>83</v>
      </c>
      <c r="AY310" s="18" t="s">
        <v>131</v>
      </c>
      <c r="BE310" s="199">
        <f>IF(N310="základní",J310,0)</f>
        <v>0</v>
      </c>
      <c r="BF310" s="199">
        <f>IF(N310="snížená",J310,0)</f>
        <v>0</v>
      </c>
      <c r="BG310" s="199">
        <f>IF(N310="zákl. přenesená",J310,0)</f>
        <v>0</v>
      </c>
      <c r="BH310" s="199">
        <f>IF(N310="sníž. přenesená",J310,0)</f>
        <v>0</v>
      </c>
      <c r="BI310" s="199">
        <f>IF(N310="nulová",J310,0)</f>
        <v>0</v>
      </c>
      <c r="BJ310" s="18" t="s">
        <v>81</v>
      </c>
      <c r="BK310" s="199">
        <f>ROUND(I310*H310,2)</f>
        <v>0</v>
      </c>
      <c r="BL310" s="18" t="s">
        <v>189</v>
      </c>
      <c r="BM310" s="198" t="s">
        <v>458</v>
      </c>
    </row>
    <row r="311" spans="1:65" s="2" customFormat="1" ht="10.199999999999999">
      <c r="A311" s="35"/>
      <c r="B311" s="36"/>
      <c r="C311" s="37"/>
      <c r="D311" s="200" t="s">
        <v>140</v>
      </c>
      <c r="E311" s="37"/>
      <c r="F311" s="201" t="s">
        <v>457</v>
      </c>
      <c r="G311" s="37"/>
      <c r="H311" s="37"/>
      <c r="I311" s="202"/>
      <c r="J311" s="37"/>
      <c r="K311" s="37"/>
      <c r="L311" s="40"/>
      <c r="M311" s="203"/>
      <c r="N311" s="204"/>
      <c r="O311" s="72"/>
      <c r="P311" s="72"/>
      <c r="Q311" s="72"/>
      <c r="R311" s="72"/>
      <c r="S311" s="72"/>
      <c r="T311" s="73"/>
      <c r="U311" s="35"/>
      <c r="V311" s="35"/>
      <c r="W311" s="35"/>
      <c r="X311" s="35"/>
      <c r="Y311" s="35"/>
      <c r="Z311" s="35"/>
      <c r="AA311" s="35"/>
      <c r="AB311" s="35"/>
      <c r="AC311" s="35"/>
      <c r="AD311" s="35"/>
      <c r="AE311" s="35"/>
      <c r="AT311" s="18" t="s">
        <v>140</v>
      </c>
      <c r="AU311" s="18" t="s">
        <v>83</v>
      </c>
    </row>
    <row r="312" spans="1:65" s="2" customFormat="1" ht="10.199999999999999">
      <c r="A312" s="35"/>
      <c r="B312" s="36"/>
      <c r="C312" s="37"/>
      <c r="D312" s="205" t="s">
        <v>141</v>
      </c>
      <c r="E312" s="37"/>
      <c r="F312" s="206" t="s">
        <v>459</v>
      </c>
      <c r="G312" s="37"/>
      <c r="H312" s="37"/>
      <c r="I312" s="202"/>
      <c r="J312" s="37"/>
      <c r="K312" s="37"/>
      <c r="L312" s="40"/>
      <c r="M312" s="203"/>
      <c r="N312" s="204"/>
      <c r="O312" s="72"/>
      <c r="P312" s="72"/>
      <c r="Q312" s="72"/>
      <c r="R312" s="72"/>
      <c r="S312" s="72"/>
      <c r="T312" s="73"/>
      <c r="U312" s="35"/>
      <c r="V312" s="35"/>
      <c r="W312" s="35"/>
      <c r="X312" s="35"/>
      <c r="Y312" s="35"/>
      <c r="Z312" s="35"/>
      <c r="AA312" s="35"/>
      <c r="AB312" s="35"/>
      <c r="AC312" s="35"/>
      <c r="AD312" s="35"/>
      <c r="AE312" s="35"/>
      <c r="AT312" s="18" t="s">
        <v>141</v>
      </c>
      <c r="AU312" s="18" t="s">
        <v>83</v>
      </c>
    </row>
    <row r="313" spans="1:65" s="13" customFormat="1" ht="10.199999999999999">
      <c r="B313" s="207"/>
      <c r="C313" s="208"/>
      <c r="D313" s="200" t="s">
        <v>143</v>
      </c>
      <c r="E313" s="209" t="s">
        <v>1</v>
      </c>
      <c r="F313" s="210" t="s">
        <v>460</v>
      </c>
      <c r="G313" s="208"/>
      <c r="H313" s="209" t="s">
        <v>1</v>
      </c>
      <c r="I313" s="211"/>
      <c r="J313" s="208"/>
      <c r="K313" s="208"/>
      <c r="L313" s="212"/>
      <c r="M313" s="213"/>
      <c r="N313" s="214"/>
      <c r="O313" s="214"/>
      <c r="P313" s="214"/>
      <c r="Q313" s="214"/>
      <c r="R313" s="214"/>
      <c r="S313" s="214"/>
      <c r="T313" s="215"/>
      <c r="AT313" s="216" t="s">
        <v>143</v>
      </c>
      <c r="AU313" s="216" t="s">
        <v>83</v>
      </c>
      <c r="AV313" s="13" t="s">
        <v>81</v>
      </c>
      <c r="AW313" s="13" t="s">
        <v>30</v>
      </c>
      <c r="AX313" s="13" t="s">
        <v>73</v>
      </c>
      <c r="AY313" s="216" t="s">
        <v>131</v>
      </c>
    </row>
    <row r="314" spans="1:65" s="14" customFormat="1" ht="10.199999999999999">
      <c r="B314" s="217"/>
      <c r="C314" s="218"/>
      <c r="D314" s="200" t="s">
        <v>143</v>
      </c>
      <c r="E314" s="219" t="s">
        <v>1</v>
      </c>
      <c r="F314" s="220" t="s">
        <v>81</v>
      </c>
      <c r="G314" s="218"/>
      <c r="H314" s="221">
        <v>1</v>
      </c>
      <c r="I314" s="222"/>
      <c r="J314" s="218"/>
      <c r="K314" s="218"/>
      <c r="L314" s="223"/>
      <c r="M314" s="224"/>
      <c r="N314" s="225"/>
      <c r="O314" s="225"/>
      <c r="P314" s="225"/>
      <c r="Q314" s="225"/>
      <c r="R314" s="225"/>
      <c r="S314" s="225"/>
      <c r="T314" s="226"/>
      <c r="AT314" s="227" t="s">
        <v>143</v>
      </c>
      <c r="AU314" s="227" t="s">
        <v>83</v>
      </c>
      <c r="AV314" s="14" t="s">
        <v>83</v>
      </c>
      <c r="AW314" s="14" t="s">
        <v>30</v>
      </c>
      <c r="AX314" s="14" t="s">
        <v>73</v>
      </c>
      <c r="AY314" s="227" t="s">
        <v>131</v>
      </c>
    </row>
    <row r="315" spans="1:65" s="15" customFormat="1" ht="10.199999999999999">
      <c r="B315" s="228"/>
      <c r="C315" s="229"/>
      <c r="D315" s="200" t="s">
        <v>143</v>
      </c>
      <c r="E315" s="230" t="s">
        <v>1</v>
      </c>
      <c r="F315" s="231" t="s">
        <v>146</v>
      </c>
      <c r="G315" s="229"/>
      <c r="H315" s="232">
        <v>1</v>
      </c>
      <c r="I315" s="233"/>
      <c r="J315" s="229"/>
      <c r="K315" s="229"/>
      <c r="L315" s="234"/>
      <c r="M315" s="235"/>
      <c r="N315" s="236"/>
      <c r="O315" s="236"/>
      <c r="P315" s="236"/>
      <c r="Q315" s="236"/>
      <c r="R315" s="236"/>
      <c r="S315" s="236"/>
      <c r="T315" s="237"/>
      <c r="AT315" s="238" t="s">
        <v>143</v>
      </c>
      <c r="AU315" s="238" t="s">
        <v>83</v>
      </c>
      <c r="AV315" s="15" t="s">
        <v>139</v>
      </c>
      <c r="AW315" s="15" t="s">
        <v>30</v>
      </c>
      <c r="AX315" s="15" t="s">
        <v>81</v>
      </c>
      <c r="AY315" s="238" t="s">
        <v>131</v>
      </c>
    </row>
    <row r="316" spans="1:65" s="2" customFormat="1" ht="49.05" customHeight="1">
      <c r="A316" s="35"/>
      <c r="B316" s="36"/>
      <c r="C316" s="187" t="s">
        <v>461</v>
      </c>
      <c r="D316" s="187" t="s">
        <v>134</v>
      </c>
      <c r="E316" s="188" t="s">
        <v>462</v>
      </c>
      <c r="F316" s="189" t="s">
        <v>463</v>
      </c>
      <c r="G316" s="190" t="s">
        <v>217</v>
      </c>
      <c r="H316" s="191">
        <v>1E-3</v>
      </c>
      <c r="I316" s="192"/>
      <c r="J316" s="193">
        <f>ROUND(I316*H316,2)</f>
        <v>0</v>
      </c>
      <c r="K316" s="189" t="s">
        <v>464</v>
      </c>
      <c r="L316" s="40"/>
      <c r="M316" s="194" t="s">
        <v>1</v>
      </c>
      <c r="N316" s="195" t="s">
        <v>38</v>
      </c>
      <c r="O316" s="72"/>
      <c r="P316" s="196">
        <f>O316*H316</f>
        <v>0</v>
      </c>
      <c r="Q316" s="196">
        <v>0</v>
      </c>
      <c r="R316" s="196">
        <f>Q316*H316</f>
        <v>0</v>
      </c>
      <c r="S316" s="196">
        <v>0</v>
      </c>
      <c r="T316" s="197">
        <f>S316*H316</f>
        <v>0</v>
      </c>
      <c r="U316" s="35"/>
      <c r="V316" s="35"/>
      <c r="W316" s="35"/>
      <c r="X316" s="35"/>
      <c r="Y316" s="35"/>
      <c r="Z316" s="35"/>
      <c r="AA316" s="35"/>
      <c r="AB316" s="35"/>
      <c r="AC316" s="35"/>
      <c r="AD316" s="35"/>
      <c r="AE316" s="35"/>
      <c r="AR316" s="198" t="s">
        <v>189</v>
      </c>
      <c r="AT316" s="198" t="s">
        <v>134</v>
      </c>
      <c r="AU316" s="198" t="s">
        <v>83</v>
      </c>
      <c r="AY316" s="18" t="s">
        <v>131</v>
      </c>
      <c r="BE316" s="199">
        <f>IF(N316="základní",J316,0)</f>
        <v>0</v>
      </c>
      <c r="BF316" s="199">
        <f>IF(N316="snížená",J316,0)</f>
        <v>0</v>
      </c>
      <c r="BG316" s="199">
        <f>IF(N316="zákl. přenesená",J316,0)</f>
        <v>0</v>
      </c>
      <c r="BH316" s="199">
        <f>IF(N316="sníž. přenesená",J316,0)</f>
        <v>0</v>
      </c>
      <c r="BI316" s="199">
        <f>IF(N316="nulová",J316,0)</f>
        <v>0</v>
      </c>
      <c r="BJ316" s="18" t="s">
        <v>81</v>
      </c>
      <c r="BK316" s="199">
        <f>ROUND(I316*H316,2)</f>
        <v>0</v>
      </c>
      <c r="BL316" s="18" t="s">
        <v>189</v>
      </c>
      <c r="BM316" s="198" t="s">
        <v>465</v>
      </c>
    </row>
    <row r="317" spans="1:65" s="2" customFormat="1" ht="28.8">
      <c r="A317" s="35"/>
      <c r="B317" s="36"/>
      <c r="C317" s="37"/>
      <c r="D317" s="200" t="s">
        <v>140</v>
      </c>
      <c r="E317" s="37"/>
      <c r="F317" s="201" t="s">
        <v>463</v>
      </c>
      <c r="G317" s="37"/>
      <c r="H317" s="37"/>
      <c r="I317" s="202"/>
      <c r="J317" s="37"/>
      <c r="K317" s="37"/>
      <c r="L317" s="40"/>
      <c r="M317" s="203"/>
      <c r="N317" s="204"/>
      <c r="O317" s="72"/>
      <c r="P317" s="72"/>
      <c r="Q317" s="72"/>
      <c r="R317" s="72"/>
      <c r="S317" s="72"/>
      <c r="T317" s="73"/>
      <c r="U317" s="35"/>
      <c r="V317" s="35"/>
      <c r="W317" s="35"/>
      <c r="X317" s="35"/>
      <c r="Y317" s="35"/>
      <c r="Z317" s="35"/>
      <c r="AA317" s="35"/>
      <c r="AB317" s="35"/>
      <c r="AC317" s="35"/>
      <c r="AD317" s="35"/>
      <c r="AE317" s="35"/>
      <c r="AT317" s="18" t="s">
        <v>140</v>
      </c>
      <c r="AU317" s="18" t="s">
        <v>83</v>
      </c>
    </row>
    <row r="318" spans="1:65" s="2" customFormat="1" ht="10.199999999999999">
      <c r="A318" s="35"/>
      <c r="B318" s="36"/>
      <c r="C318" s="37"/>
      <c r="D318" s="205" t="s">
        <v>141</v>
      </c>
      <c r="E318" s="37"/>
      <c r="F318" s="206" t="s">
        <v>466</v>
      </c>
      <c r="G318" s="37"/>
      <c r="H318" s="37"/>
      <c r="I318" s="202"/>
      <c r="J318" s="37"/>
      <c r="K318" s="37"/>
      <c r="L318" s="40"/>
      <c r="M318" s="203"/>
      <c r="N318" s="204"/>
      <c r="O318" s="72"/>
      <c r="P318" s="72"/>
      <c r="Q318" s="72"/>
      <c r="R318" s="72"/>
      <c r="S318" s="72"/>
      <c r="T318" s="73"/>
      <c r="U318" s="35"/>
      <c r="V318" s="35"/>
      <c r="W318" s="35"/>
      <c r="X318" s="35"/>
      <c r="Y318" s="35"/>
      <c r="Z318" s="35"/>
      <c r="AA318" s="35"/>
      <c r="AB318" s="35"/>
      <c r="AC318" s="35"/>
      <c r="AD318" s="35"/>
      <c r="AE318" s="35"/>
      <c r="AT318" s="18" t="s">
        <v>141</v>
      </c>
      <c r="AU318" s="18" t="s">
        <v>83</v>
      </c>
    </row>
    <row r="319" spans="1:65" s="12" customFormat="1" ht="22.8" customHeight="1">
      <c r="B319" s="171"/>
      <c r="C319" s="172"/>
      <c r="D319" s="173" t="s">
        <v>72</v>
      </c>
      <c r="E319" s="185" t="s">
        <v>467</v>
      </c>
      <c r="F319" s="185" t="s">
        <v>468</v>
      </c>
      <c r="G319" s="172"/>
      <c r="H319" s="172"/>
      <c r="I319" s="175"/>
      <c r="J319" s="186">
        <f>BK319</f>
        <v>0</v>
      </c>
      <c r="K319" s="172"/>
      <c r="L319" s="177"/>
      <c r="M319" s="178"/>
      <c r="N319" s="179"/>
      <c r="O319" s="179"/>
      <c r="P319" s="180">
        <f>SUM(P320:P324)</f>
        <v>0</v>
      </c>
      <c r="Q319" s="179"/>
      <c r="R319" s="180">
        <f>SUM(R320:R324)</f>
        <v>0</v>
      </c>
      <c r="S319" s="179"/>
      <c r="T319" s="181">
        <f>SUM(T320:T324)</f>
        <v>0</v>
      </c>
      <c r="AR319" s="182" t="s">
        <v>83</v>
      </c>
      <c r="AT319" s="183" t="s">
        <v>72</v>
      </c>
      <c r="AU319" s="183" t="s">
        <v>81</v>
      </c>
      <c r="AY319" s="182" t="s">
        <v>131</v>
      </c>
      <c r="BK319" s="184">
        <f>SUM(BK320:BK324)</f>
        <v>0</v>
      </c>
    </row>
    <row r="320" spans="1:65" s="2" customFormat="1" ht="33" customHeight="1">
      <c r="A320" s="35"/>
      <c r="B320" s="36"/>
      <c r="C320" s="187" t="s">
        <v>258</v>
      </c>
      <c r="D320" s="187" t="s">
        <v>134</v>
      </c>
      <c r="E320" s="188" t="s">
        <v>469</v>
      </c>
      <c r="F320" s="189" t="s">
        <v>470</v>
      </c>
      <c r="G320" s="190" t="s">
        <v>176</v>
      </c>
      <c r="H320" s="191">
        <v>2</v>
      </c>
      <c r="I320" s="192"/>
      <c r="J320" s="193">
        <f>ROUND(I320*H320,2)</f>
        <v>0</v>
      </c>
      <c r="K320" s="189" t="s">
        <v>1</v>
      </c>
      <c r="L320" s="40"/>
      <c r="M320" s="194" t="s">
        <v>1</v>
      </c>
      <c r="N320" s="195" t="s">
        <v>38</v>
      </c>
      <c r="O320" s="72"/>
      <c r="P320" s="196">
        <f>O320*H320</f>
        <v>0</v>
      </c>
      <c r="Q320" s="196">
        <v>0</v>
      </c>
      <c r="R320" s="196">
        <f>Q320*H320</f>
        <v>0</v>
      </c>
      <c r="S320" s="196">
        <v>0</v>
      </c>
      <c r="T320" s="197">
        <f>S320*H320</f>
        <v>0</v>
      </c>
      <c r="U320" s="35"/>
      <c r="V320" s="35"/>
      <c r="W320" s="35"/>
      <c r="X320" s="35"/>
      <c r="Y320" s="35"/>
      <c r="Z320" s="35"/>
      <c r="AA320" s="35"/>
      <c r="AB320" s="35"/>
      <c r="AC320" s="35"/>
      <c r="AD320" s="35"/>
      <c r="AE320" s="35"/>
      <c r="AR320" s="198" t="s">
        <v>189</v>
      </c>
      <c r="AT320" s="198" t="s">
        <v>134</v>
      </c>
      <c r="AU320" s="198" t="s">
        <v>83</v>
      </c>
      <c r="AY320" s="18" t="s">
        <v>131</v>
      </c>
      <c r="BE320" s="199">
        <f>IF(N320="základní",J320,0)</f>
        <v>0</v>
      </c>
      <c r="BF320" s="199">
        <f>IF(N320="snížená",J320,0)</f>
        <v>0</v>
      </c>
      <c r="BG320" s="199">
        <f>IF(N320="zákl. přenesená",J320,0)</f>
        <v>0</v>
      </c>
      <c r="BH320" s="199">
        <f>IF(N320="sníž. přenesená",J320,0)</f>
        <v>0</v>
      </c>
      <c r="BI320" s="199">
        <f>IF(N320="nulová",J320,0)</f>
        <v>0</v>
      </c>
      <c r="BJ320" s="18" t="s">
        <v>81</v>
      </c>
      <c r="BK320" s="199">
        <f>ROUND(I320*H320,2)</f>
        <v>0</v>
      </c>
      <c r="BL320" s="18" t="s">
        <v>189</v>
      </c>
      <c r="BM320" s="198" t="s">
        <v>471</v>
      </c>
    </row>
    <row r="321" spans="1:65" s="2" customFormat="1" ht="19.2">
      <c r="A321" s="35"/>
      <c r="B321" s="36"/>
      <c r="C321" s="37"/>
      <c r="D321" s="200" t="s">
        <v>140</v>
      </c>
      <c r="E321" s="37"/>
      <c r="F321" s="201" t="s">
        <v>470</v>
      </c>
      <c r="G321" s="37"/>
      <c r="H321" s="37"/>
      <c r="I321" s="202"/>
      <c r="J321" s="37"/>
      <c r="K321" s="37"/>
      <c r="L321" s="40"/>
      <c r="M321" s="203"/>
      <c r="N321" s="204"/>
      <c r="O321" s="72"/>
      <c r="P321" s="72"/>
      <c r="Q321" s="72"/>
      <c r="R321" s="72"/>
      <c r="S321" s="72"/>
      <c r="T321" s="73"/>
      <c r="U321" s="35"/>
      <c r="V321" s="35"/>
      <c r="W321" s="35"/>
      <c r="X321" s="35"/>
      <c r="Y321" s="35"/>
      <c r="Z321" s="35"/>
      <c r="AA321" s="35"/>
      <c r="AB321" s="35"/>
      <c r="AC321" s="35"/>
      <c r="AD321" s="35"/>
      <c r="AE321" s="35"/>
      <c r="AT321" s="18" t="s">
        <v>140</v>
      </c>
      <c r="AU321" s="18" t="s">
        <v>83</v>
      </c>
    </row>
    <row r="322" spans="1:65" s="2" customFormat="1" ht="44.25" customHeight="1">
      <c r="A322" s="35"/>
      <c r="B322" s="36"/>
      <c r="C322" s="187" t="s">
        <v>472</v>
      </c>
      <c r="D322" s="187" t="s">
        <v>134</v>
      </c>
      <c r="E322" s="188" t="s">
        <v>473</v>
      </c>
      <c r="F322" s="189" t="s">
        <v>474</v>
      </c>
      <c r="G322" s="190" t="s">
        <v>217</v>
      </c>
      <c r="H322" s="191">
        <v>2E-3</v>
      </c>
      <c r="I322" s="192"/>
      <c r="J322" s="193">
        <f>ROUND(I322*H322,2)</f>
        <v>0</v>
      </c>
      <c r="K322" s="189" t="s">
        <v>464</v>
      </c>
      <c r="L322" s="40"/>
      <c r="M322" s="194" t="s">
        <v>1</v>
      </c>
      <c r="N322" s="195" t="s">
        <v>38</v>
      </c>
      <c r="O322" s="72"/>
      <c r="P322" s="196">
        <f>O322*H322</f>
        <v>0</v>
      </c>
      <c r="Q322" s="196">
        <v>0</v>
      </c>
      <c r="R322" s="196">
        <f>Q322*H322</f>
        <v>0</v>
      </c>
      <c r="S322" s="196">
        <v>0</v>
      </c>
      <c r="T322" s="197">
        <f>S322*H322</f>
        <v>0</v>
      </c>
      <c r="U322" s="35"/>
      <c r="V322" s="35"/>
      <c r="W322" s="35"/>
      <c r="X322" s="35"/>
      <c r="Y322" s="35"/>
      <c r="Z322" s="35"/>
      <c r="AA322" s="35"/>
      <c r="AB322" s="35"/>
      <c r="AC322" s="35"/>
      <c r="AD322" s="35"/>
      <c r="AE322" s="35"/>
      <c r="AR322" s="198" t="s">
        <v>189</v>
      </c>
      <c r="AT322" s="198" t="s">
        <v>134</v>
      </c>
      <c r="AU322" s="198" t="s">
        <v>83</v>
      </c>
      <c r="AY322" s="18" t="s">
        <v>131</v>
      </c>
      <c r="BE322" s="199">
        <f>IF(N322="základní",J322,0)</f>
        <v>0</v>
      </c>
      <c r="BF322" s="199">
        <f>IF(N322="snížená",J322,0)</f>
        <v>0</v>
      </c>
      <c r="BG322" s="199">
        <f>IF(N322="zákl. přenesená",J322,0)</f>
        <v>0</v>
      </c>
      <c r="BH322" s="199">
        <f>IF(N322="sníž. přenesená",J322,0)</f>
        <v>0</v>
      </c>
      <c r="BI322" s="199">
        <f>IF(N322="nulová",J322,0)</f>
        <v>0</v>
      </c>
      <c r="BJ322" s="18" t="s">
        <v>81</v>
      </c>
      <c r="BK322" s="199">
        <f>ROUND(I322*H322,2)</f>
        <v>0</v>
      </c>
      <c r="BL322" s="18" t="s">
        <v>189</v>
      </c>
      <c r="BM322" s="198" t="s">
        <v>475</v>
      </c>
    </row>
    <row r="323" spans="1:65" s="2" customFormat="1" ht="28.8">
      <c r="A323" s="35"/>
      <c r="B323" s="36"/>
      <c r="C323" s="37"/>
      <c r="D323" s="200" t="s">
        <v>140</v>
      </c>
      <c r="E323" s="37"/>
      <c r="F323" s="201" t="s">
        <v>474</v>
      </c>
      <c r="G323" s="37"/>
      <c r="H323" s="37"/>
      <c r="I323" s="202"/>
      <c r="J323" s="37"/>
      <c r="K323" s="37"/>
      <c r="L323" s="40"/>
      <c r="M323" s="203"/>
      <c r="N323" s="204"/>
      <c r="O323" s="72"/>
      <c r="P323" s="72"/>
      <c r="Q323" s="72"/>
      <c r="R323" s="72"/>
      <c r="S323" s="72"/>
      <c r="T323" s="73"/>
      <c r="U323" s="35"/>
      <c r="V323" s="35"/>
      <c r="W323" s="35"/>
      <c r="X323" s="35"/>
      <c r="Y323" s="35"/>
      <c r="Z323" s="35"/>
      <c r="AA323" s="35"/>
      <c r="AB323" s="35"/>
      <c r="AC323" s="35"/>
      <c r="AD323" s="35"/>
      <c r="AE323" s="35"/>
      <c r="AT323" s="18" t="s">
        <v>140</v>
      </c>
      <c r="AU323" s="18" t="s">
        <v>83</v>
      </c>
    </row>
    <row r="324" spans="1:65" s="2" customFormat="1" ht="10.199999999999999">
      <c r="A324" s="35"/>
      <c r="B324" s="36"/>
      <c r="C324" s="37"/>
      <c r="D324" s="205" t="s">
        <v>141</v>
      </c>
      <c r="E324" s="37"/>
      <c r="F324" s="206" t="s">
        <v>476</v>
      </c>
      <c r="G324" s="37"/>
      <c r="H324" s="37"/>
      <c r="I324" s="202"/>
      <c r="J324" s="37"/>
      <c r="K324" s="37"/>
      <c r="L324" s="40"/>
      <c r="M324" s="203"/>
      <c r="N324" s="204"/>
      <c r="O324" s="72"/>
      <c r="P324" s="72"/>
      <c r="Q324" s="72"/>
      <c r="R324" s="72"/>
      <c r="S324" s="72"/>
      <c r="T324" s="73"/>
      <c r="U324" s="35"/>
      <c r="V324" s="35"/>
      <c r="W324" s="35"/>
      <c r="X324" s="35"/>
      <c r="Y324" s="35"/>
      <c r="Z324" s="35"/>
      <c r="AA324" s="35"/>
      <c r="AB324" s="35"/>
      <c r="AC324" s="35"/>
      <c r="AD324" s="35"/>
      <c r="AE324" s="35"/>
      <c r="AT324" s="18" t="s">
        <v>141</v>
      </c>
      <c r="AU324" s="18" t="s">
        <v>83</v>
      </c>
    </row>
    <row r="325" spans="1:65" s="12" customFormat="1" ht="22.8" customHeight="1">
      <c r="B325" s="171"/>
      <c r="C325" s="172"/>
      <c r="D325" s="173" t="s">
        <v>72</v>
      </c>
      <c r="E325" s="185" t="s">
        <v>236</v>
      </c>
      <c r="F325" s="185" t="s">
        <v>237</v>
      </c>
      <c r="G325" s="172"/>
      <c r="H325" s="172"/>
      <c r="I325" s="175"/>
      <c r="J325" s="186">
        <f>BK325</f>
        <v>0</v>
      </c>
      <c r="K325" s="172"/>
      <c r="L325" s="177"/>
      <c r="M325" s="178"/>
      <c r="N325" s="179"/>
      <c r="O325" s="179"/>
      <c r="P325" s="180">
        <f>SUM(P326:P341)</f>
        <v>0</v>
      </c>
      <c r="Q325" s="179"/>
      <c r="R325" s="180">
        <f>SUM(R326:R341)</f>
        <v>0</v>
      </c>
      <c r="S325" s="179"/>
      <c r="T325" s="181">
        <f>SUM(T326:T341)</f>
        <v>0</v>
      </c>
      <c r="AR325" s="182" t="s">
        <v>83</v>
      </c>
      <c r="AT325" s="183" t="s">
        <v>72</v>
      </c>
      <c r="AU325" s="183" t="s">
        <v>81</v>
      </c>
      <c r="AY325" s="182" t="s">
        <v>131</v>
      </c>
      <c r="BK325" s="184">
        <f>SUM(BK326:BK341)</f>
        <v>0</v>
      </c>
    </row>
    <row r="326" spans="1:65" s="2" customFormat="1" ht="37.799999999999997" customHeight="1">
      <c r="A326" s="35"/>
      <c r="B326" s="36"/>
      <c r="C326" s="187" t="s">
        <v>269</v>
      </c>
      <c r="D326" s="187" t="s">
        <v>134</v>
      </c>
      <c r="E326" s="188" t="s">
        <v>477</v>
      </c>
      <c r="F326" s="189" t="s">
        <v>478</v>
      </c>
      <c r="G326" s="190" t="s">
        <v>240</v>
      </c>
      <c r="H326" s="191">
        <v>1</v>
      </c>
      <c r="I326" s="192"/>
      <c r="J326" s="193">
        <f>ROUND(I326*H326,2)</f>
        <v>0</v>
      </c>
      <c r="K326" s="189" t="s">
        <v>138</v>
      </c>
      <c r="L326" s="40"/>
      <c r="M326" s="194" t="s">
        <v>1</v>
      </c>
      <c r="N326" s="195" t="s">
        <v>38</v>
      </c>
      <c r="O326" s="72"/>
      <c r="P326" s="196">
        <f>O326*H326</f>
        <v>0</v>
      </c>
      <c r="Q326" s="196">
        <v>0</v>
      </c>
      <c r="R326" s="196">
        <f>Q326*H326</f>
        <v>0</v>
      </c>
      <c r="S326" s="196">
        <v>0</v>
      </c>
      <c r="T326" s="197">
        <f>S326*H326</f>
        <v>0</v>
      </c>
      <c r="U326" s="35"/>
      <c r="V326" s="35"/>
      <c r="W326" s="35"/>
      <c r="X326" s="35"/>
      <c r="Y326" s="35"/>
      <c r="Z326" s="35"/>
      <c r="AA326" s="35"/>
      <c r="AB326" s="35"/>
      <c r="AC326" s="35"/>
      <c r="AD326" s="35"/>
      <c r="AE326" s="35"/>
      <c r="AR326" s="198" t="s">
        <v>189</v>
      </c>
      <c r="AT326" s="198" t="s">
        <v>134</v>
      </c>
      <c r="AU326" s="198" t="s">
        <v>83</v>
      </c>
      <c r="AY326" s="18" t="s">
        <v>131</v>
      </c>
      <c r="BE326" s="199">
        <f>IF(N326="základní",J326,0)</f>
        <v>0</v>
      </c>
      <c r="BF326" s="199">
        <f>IF(N326="snížená",J326,0)</f>
        <v>0</v>
      </c>
      <c r="BG326" s="199">
        <f>IF(N326="zákl. přenesená",J326,0)</f>
        <v>0</v>
      </c>
      <c r="BH326" s="199">
        <f>IF(N326="sníž. přenesená",J326,0)</f>
        <v>0</v>
      </c>
      <c r="BI326" s="199">
        <f>IF(N326="nulová",J326,0)</f>
        <v>0</v>
      </c>
      <c r="BJ326" s="18" t="s">
        <v>81</v>
      </c>
      <c r="BK326" s="199">
        <f>ROUND(I326*H326,2)</f>
        <v>0</v>
      </c>
      <c r="BL326" s="18" t="s">
        <v>189</v>
      </c>
      <c r="BM326" s="198" t="s">
        <v>479</v>
      </c>
    </row>
    <row r="327" spans="1:65" s="2" customFormat="1" ht="28.8">
      <c r="A327" s="35"/>
      <c r="B327" s="36"/>
      <c r="C327" s="37"/>
      <c r="D327" s="200" t="s">
        <v>140</v>
      </c>
      <c r="E327" s="37"/>
      <c r="F327" s="201" t="s">
        <v>478</v>
      </c>
      <c r="G327" s="37"/>
      <c r="H327" s="37"/>
      <c r="I327" s="202"/>
      <c r="J327" s="37"/>
      <c r="K327" s="37"/>
      <c r="L327" s="40"/>
      <c r="M327" s="203"/>
      <c r="N327" s="204"/>
      <c r="O327" s="72"/>
      <c r="P327" s="72"/>
      <c r="Q327" s="72"/>
      <c r="R327" s="72"/>
      <c r="S327" s="72"/>
      <c r="T327" s="73"/>
      <c r="U327" s="35"/>
      <c r="V327" s="35"/>
      <c r="W327" s="35"/>
      <c r="X327" s="35"/>
      <c r="Y327" s="35"/>
      <c r="Z327" s="35"/>
      <c r="AA327" s="35"/>
      <c r="AB327" s="35"/>
      <c r="AC327" s="35"/>
      <c r="AD327" s="35"/>
      <c r="AE327" s="35"/>
      <c r="AT327" s="18" t="s">
        <v>140</v>
      </c>
      <c r="AU327" s="18" t="s">
        <v>83</v>
      </c>
    </row>
    <row r="328" spans="1:65" s="2" customFormat="1" ht="10.199999999999999">
      <c r="A328" s="35"/>
      <c r="B328" s="36"/>
      <c r="C328" s="37"/>
      <c r="D328" s="205" t="s">
        <v>141</v>
      </c>
      <c r="E328" s="37"/>
      <c r="F328" s="206" t="s">
        <v>480</v>
      </c>
      <c r="G328" s="37"/>
      <c r="H328" s="37"/>
      <c r="I328" s="202"/>
      <c r="J328" s="37"/>
      <c r="K328" s="37"/>
      <c r="L328" s="40"/>
      <c r="M328" s="203"/>
      <c r="N328" s="204"/>
      <c r="O328" s="72"/>
      <c r="P328" s="72"/>
      <c r="Q328" s="72"/>
      <c r="R328" s="72"/>
      <c r="S328" s="72"/>
      <c r="T328" s="73"/>
      <c r="U328" s="35"/>
      <c r="V328" s="35"/>
      <c r="W328" s="35"/>
      <c r="X328" s="35"/>
      <c r="Y328" s="35"/>
      <c r="Z328" s="35"/>
      <c r="AA328" s="35"/>
      <c r="AB328" s="35"/>
      <c r="AC328" s="35"/>
      <c r="AD328" s="35"/>
      <c r="AE328" s="35"/>
      <c r="AT328" s="18" t="s">
        <v>141</v>
      </c>
      <c r="AU328" s="18" t="s">
        <v>83</v>
      </c>
    </row>
    <row r="329" spans="1:65" s="2" customFormat="1" ht="24.15" customHeight="1">
      <c r="A329" s="35"/>
      <c r="B329" s="36"/>
      <c r="C329" s="187" t="s">
        <v>481</v>
      </c>
      <c r="D329" s="187" t="s">
        <v>134</v>
      </c>
      <c r="E329" s="188" t="s">
        <v>482</v>
      </c>
      <c r="F329" s="189" t="s">
        <v>483</v>
      </c>
      <c r="G329" s="190" t="s">
        <v>240</v>
      </c>
      <c r="H329" s="191">
        <v>1</v>
      </c>
      <c r="I329" s="192"/>
      <c r="J329" s="193">
        <f>ROUND(I329*H329,2)</f>
        <v>0</v>
      </c>
      <c r="K329" s="189" t="s">
        <v>1</v>
      </c>
      <c r="L329" s="40"/>
      <c r="M329" s="194" t="s">
        <v>1</v>
      </c>
      <c r="N329" s="195" t="s">
        <v>38</v>
      </c>
      <c r="O329" s="72"/>
      <c r="P329" s="196">
        <f>O329*H329</f>
        <v>0</v>
      </c>
      <c r="Q329" s="196">
        <v>0</v>
      </c>
      <c r="R329" s="196">
        <f>Q329*H329</f>
        <v>0</v>
      </c>
      <c r="S329" s="196">
        <v>0</v>
      </c>
      <c r="T329" s="197">
        <f>S329*H329</f>
        <v>0</v>
      </c>
      <c r="U329" s="35"/>
      <c r="V329" s="35"/>
      <c r="W329" s="35"/>
      <c r="X329" s="35"/>
      <c r="Y329" s="35"/>
      <c r="Z329" s="35"/>
      <c r="AA329" s="35"/>
      <c r="AB329" s="35"/>
      <c r="AC329" s="35"/>
      <c r="AD329" s="35"/>
      <c r="AE329" s="35"/>
      <c r="AR329" s="198" t="s">
        <v>189</v>
      </c>
      <c r="AT329" s="198" t="s">
        <v>134</v>
      </c>
      <c r="AU329" s="198" t="s">
        <v>83</v>
      </c>
      <c r="AY329" s="18" t="s">
        <v>131</v>
      </c>
      <c r="BE329" s="199">
        <f>IF(N329="základní",J329,0)</f>
        <v>0</v>
      </c>
      <c r="BF329" s="199">
        <f>IF(N329="snížená",J329,0)</f>
        <v>0</v>
      </c>
      <c r="BG329" s="199">
        <f>IF(N329="zákl. přenesená",J329,0)</f>
        <v>0</v>
      </c>
      <c r="BH329" s="199">
        <f>IF(N329="sníž. přenesená",J329,0)</f>
        <v>0</v>
      </c>
      <c r="BI329" s="199">
        <f>IF(N329="nulová",J329,0)</f>
        <v>0</v>
      </c>
      <c r="BJ329" s="18" t="s">
        <v>81</v>
      </c>
      <c r="BK329" s="199">
        <f>ROUND(I329*H329,2)</f>
        <v>0</v>
      </c>
      <c r="BL329" s="18" t="s">
        <v>189</v>
      </c>
      <c r="BM329" s="198" t="s">
        <v>484</v>
      </c>
    </row>
    <row r="330" spans="1:65" s="2" customFormat="1" ht="19.2">
      <c r="A330" s="35"/>
      <c r="B330" s="36"/>
      <c r="C330" s="37"/>
      <c r="D330" s="200" t="s">
        <v>140</v>
      </c>
      <c r="E330" s="37"/>
      <c r="F330" s="201" t="s">
        <v>483</v>
      </c>
      <c r="G330" s="37"/>
      <c r="H330" s="37"/>
      <c r="I330" s="202"/>
      <c r="J330" s="37"/>
      <c r="K330" s="37"/>
      <c r="L330" s="40"/>
      <c r="M330" s="203"/>
      <c r="N330" s="204"/>
      <c r="O330" s="72"/>
      <c r="P330" s="72"/>
      <c r="Q330" s="72"/>
      <c r="R330" s="72"/>
      <c r="S330" s="72"/>
      <c r="T330" s="73"/>
      <c r="U330" s="35"/>
      <c r="V330" s="35"/>
      <c r="W330" s="35"/>
      <c r="X330" s="35"/>
      <c r="Y330" s="35"/>
      <c r="Z330" s="35"/>
      <c r="AA330" s="35"/>
      <c r="AB330" s="35"/>
      <c r="AC330" s="35"/>
      <c r="AD330" s="35"/>
      <c r="AE330" s="35"/>
      <c r="AT330" s="18" t="s">
        <v>140</v>
      </c>
      <c r="AU330" s="18" t="s">
        <v>83</v>
      </c>
    </row>
    <row r="331" spans="1:65" s="2" customFormat="1" ht="16.5" customHeight="1">
      <c r="A331" s="35"/>
      <c r="B331" s="36"/>
      <c r="C331" s="187" t="s">
        <v>277</v>
      </c>
      <c r="D331" s="187" t="s">
        <v>134</v>
      </c>
      <c r="E331" s="188" t="s">
        <v>485</v>
      </c>
      <c r="F331" s="189" t="s">
        <v>486</v>
      </c>
      <c r="G331" s="190" t="s">
        <v>210</v>
      </c>
      <c r="H331" s="191">
        <v>1</v>
      </c>
      <c r="I331" s="192"/>
      <c r="J331" s="193">
        <f>ROUND(I331*H331,2)</f>
        <v>0</v>
      </c>
      <c r="K331" s="189" t="s">
        <v>1</v>
      </c>
      <c r="L331" s="40"/>
      <c r="M331" s="194" t="s">
        <v>1</v>
      </c>
      <c r="N331" s="195" t="s">
        <v>38</v>
      </c>
      <c r="O331" s="72"/>
      <c r="P331" s="196">
        <f>O331*H331</f>
        <v>0</v>
      </c>
      <c r="Q331" s="196">
        <v>0</v>
      </c>
      <c r="R331" s="196">
        <f>Q331*H331</f>
        <v>0</v>
      </c>
      <c r="S331" s="196">
        <v>0</v>
      </c>
      <c r="T331" s="197">
        <f>S331*H331</f>
        <v>0</v>
      </c>
      <c r="U331" s="35"/>
      <c r="V331" s="35"/>
      <c r="W331" s="35"/>
      <c r="X331" s="35"/>
      <c r="Y331" s="35"/>
      <c r="Z331" s="35"/>
      <c r="AA331" s="35"/>
      <c r="AB331" s="35"/>
      <c r="AC331" s="35"/>
      <c r="AD331" s="35"/>
      <c r="AE331" s="35"/>
      <c r="AR331" s="198" t="s">
        <v>189</v>
      </c>
      <c r="AT331" s="198" t="s">
        <v>134</v>
      </c>
      <c r="AU331" s="198" t="s">
        <v>83</v>
      </c>
      <c r="AY331" s="18" t="s">
        <v>131</v>
      </c>
      <c r="BE331" s="199">
        <f>IF(N331="základní",J331,0)</f>
        <v>0</v>
      </c>
      <c r="BF331" s="199">
        <f>IF(N331="snížená",J331,0)</f>
        <v>0</v>
      </c>
      <c r="BG331" s="199">
        <f>IF(N331="zákl. přenesená",J331,0)</f>
        <v>0</v>
      </c>
      <c r="BH331" s="199">
        <f>IF(N331="sníž. přenesená",J331,0)</f>
        <v>0</v>
      </c>
      <c r="BI331" s="199">
        <f>IF(N331="nulová",J331,0)</f>
        <v>0</v>
      </c>
      <c r="BJ331" s="18" t="s">
        <v>81</v>
      </c>
      <c r="BK331" s="199">
        <f>ROUND(I331*H331,2)</f>
        <v>0</v>
      </c>
      <c r="BL331" s="18" t="s">
        <v>189</v>
      </c>
      <c r="BM331" s="198" t="s">
        <v>487</v>
      </c>
    </row>
    <row r="332" spans="1:65" s="2" customFormat="1" ht="10.199999999999999">
      <c r="A332" s="35"/>
      <c r="B332" s="36"/>
      <c r="C332" s="37"/>
      <c r="D332" s="200" t="s">
        <v>140</v>
      </c>
      <c r="E332" s="37"/>
      <c r="F332" s="201" t="s">
        <v>486</v>
      </c>
      <c r="G332" s="37"/>
      <c r="H332" s="37"/>
      <c r="I332" s="202"/>
      <c r="J332" s="37"/>
      <c r="K332" s="37"/>
      <c r="L332" s="40"/>
      <c r="M332" s="203"/>
      <c r="N332" s="204"/>
      <c r="O332" s="72"/>
      <c r="P332" s="72"/>
      <c r="Q332" s="72"/>
      <c r="R332" s="72"/>
      <c r="S332" s="72"/>
      <c r="T332" s="73"/>
      <c r="U332" s="35"/>
      <c r="V332" s="35"/>
      <c r="W332" s="35"/>
      <c r="X332" s="35"/>
      <c r="Y332" s="35"/>
      <c r="Z332" s="35"/>
      <c r="AA332" s="35"/>
      <c r="AB332" s="35"/>
      <c r="AC332" s="35"/>
      <c r="AD332" s="35"/>
      <c r="AE332" s="35"/>
      <c r="AT332" s="18" t="s">
        <v>140</v>
      </c>
      <c r="AU332" s="18" t="s">
        <v>83</v>
      </c>
    </row>
    <row r="333" spans="1:65" s="2" customFormat="1" ht="16.5" customHeight="1">
      <c r="A333" s="35"/>
      <c r="B333" s="36"/>
      <c r="C333" s="187" t="s">
        <v>488</v>
      </c>
      <c r="D333" s="187" t="s">
        <v>134</v>
      </c>
      <c r="E333" s="188" t="s">
        <v>489</v>
      </c>
      <c r="F333" s="189" t="s">
        <v>490</v>
      </c>
      <c r="G333" s="190" t="s">
        <v>210</v>
      </c>
      <c r="H333" s="191">
        <v>1</v>
      </c>
      <c r="I333" s="192"/>
      <c r="J333" s="193">
        <f>ROUND(I333*H333,2)</f>
        <v>0</v>
      </c>
      <c r="K333" s="189" t="s">
        <v>1</v>
      </c>
      <c r="L333" s="40"/>
      <c r="M333" s="194" t="s">
        <v>1</v>
      </c>
      <c r="N333" s="195" t="s">
        <v>38</v>
      </c>
      <c r="O333" s="72"/>
      <c r="P333" s="196">
        <f>O333*H333</f>
        <v>0</v>
      </c>
      <c r="Q333" s="196">
        <v>0</v>
      </c>
      <c r="R333" s="196">
        <f>Q333*H333</f>
        <v>0</v>
      </c>
      <c r="S333" s="196">
        <v>0</v>
      </c>
      <c r="T333" s="197">
        <f>S333*H333</f>
        <v>0</v>
      </c>
      <c r="U333" s="35"/>
      <c r="V333" s="35"/>
      <c r="W333" s="35"/>
      <c r="X333" s="35"/>
      <c r="Y333" s="35"/>
      <c r="Z333" s="35"/>
      <c r="AA333" s="35"/>
      <c r="AB333" s="35"/>
      <c r="AC333" s="35"/>
      <c r="AD333" s="35"/>
      <c r="AE333" s="35"/>
      <c r="AR333" s="198" t="s">
        <v>189</v>
      </c>
      <c r="AT333" s="198" t="s">
        <v>134</v>
      </c>
      <c r="AU333" s="198" t="s">
        <v>83</v>
      </c>
      <c r="AY333" s="18" t="s">
        <v>131</v>
      </c>
      <c r="BE333" s="199">
        <f>IF(N333="základní",J333,0)</f>
        <v>0</v>
      </c>
      <c r="BF333" s="199">
        <f>IF(N333="snížená",J333,0)</f>
        <v>0</v>
      </c>
      <c r="BG333" s="199">
        <f>IF(N333="zákl. přenesená",J333,0)</f>
        <v>0</v>
      </c>
      <c r="BH333" s="199">
        <f>IF(N333="sníž. přenesená",J333,0)</f>
        <v>0</v>
      </c>
      <c r="BI333" s="199">
        <f>IF(N333="nulová",J333,0)</f>
        <v>0</v>
      </c>
      <c r="BJ333" s="18" t="s">
        <v>81</v>
      </c>
      <c r="BK333" s="199">
        <f>ROUND(I333*H333,2)</f>
        <v>0</v>
      </c>
      <c r="BL333" s="18" t="s">
        <v>189</v>
      </c>
      <c r="BM333" s="198" t="s">
        <v>491</v>
      </c>
    </row>
    <row r="334" spans="1:65" s="2" customFormat="1" ht="10.199999999999999">
      <c r="A334" s="35"/>
      <c r="B334" s="36"/>
      <c r="C334" s="37"/>
      <c r="D334" s="200" t="s">
        <v>140</v>
      </c>
      <c r="E334" s="37"/>
      <c r="F334" s="201" t="s">
        <v>490</v>
      </c>
      <c r="G334" s="37"/>
      <c r="H334" s="37"/>
      <c r="I334" s="202"/>
      <c r="J334" s="37"/>
      <c r="K334" s="37"/>
      <c r="L334" s="40"/>
      <c r="M334" s="203"/>
      <c r="N334" s="204"/>
      <c r="O334" s="72"/>
      <c r="P334" s="72"/>
      <c r="Q334" s="72"/>
      <c r="R334" s="72"/>
      <c r="S334" s="72"/>
      <c r="T334" s="73"/>
      <c r="U334" s="35"/>
      <c r="V334" s="35"/>
      <c r="W334" s="35"/>
      <c r="X334" s="35"/>
      <c r="Y334" s="35"/>
      <c r="Z334" s="35"/>
      <c r="AA334" s="35"/>
      <c r="AB334" s="35"/>
      <c r="AC334" s="35"/>
      <c r="AD334" s="35"/>
      <c r="AE334" s="35"/>
      <c r="AT334" s="18" t="s">
        <v>140</v>
      </c>
      <c r="AU334" s="18" t="s">
        <v>83</v>
      </c>
    </row>
    <row r="335" spans="1:65" s="2" customFormat="1" ht="16.5" customHeight="1">
      <c r="A335" s="35"/>
      <c r="B335" s="36"/>
      <c r="C335" s="187" t="s">
        <v>289</v>
      </c>
      <c r="D335" s="187" t="s">
        <v>134</v>
      </c>
      <c r="E335" s="188" t="s">
        <v>492</v>
      </c>
      <c r="F335" s="189" t="s">
        <v>493</v>
      </c>
      <c r="G335" s="190" t="s">
        <v>210</v>
      </c>
      <c r="H335" s="191">
        <v>1</v>
      </c>
      <c r="I335" s="192"/>
      <c r="J335" s="193">
        <f>ROUND(I335*H335,2)</f>
        <v>0</v>
      </c>
      <c r="K335" s="189" t="s">
        <v>1</v>
      </c>
      <c r="L335" s="40"/>
      <c r="M335" s="194" t="s">
        <v>1</v>
      </c>
      <c r="N335" s="195" t="s">
        <v>38</v>
      </c>
      <c r="O335" s="72"/>
      <c r="P335" s="196">
        <f>O335*H335</f>
        <v>0</v>
      </c>
      <c r="Q335" s="196">
        <v>0</v>
      </c>
      <c r="R335" s="196">
        <f>Q335*H335</f>
        <v>0</v>
      </c>
      <c r="S335" s="196">
        <v>0</v>
      </c>
      <c r="T335" s="197">
        <f>S335*H335</f>
        <v>0</v>
      </c>
      <c r="U335" s="35"/>
      <c r="V335" s="35"/>
      <c r="W335" s="35"/>
      <c r="X335" s="35"/>
      <c r="Y335" s="35"/>
      <c r="Z335" s="35"/>
      <c r="AA335" s="35"/>
      <c r="AB335" s="35"/>
      <c r="AC335" s="35"/>
      <c r="AD335" s="35"/>
      <c r="AE335" s="35"/>
      <c r="AR335" s="198" t="s">
        <v>189</v>
      </c>
      <c r="AT335" s="198" t="s">
        <v>134</v>
      </c>
      <c r="AU335" s="198" t="s">
        <v>83</v>
      </c>
      <c r="AY335" s="18" t="s">
        <v>131</v>
      </c>
      <c r="BE335" s="199">
        <f>IF(N335="základní",J335,0)</f>
        <v>0</v>
      </c>
      <c r="BF335" s="199">
        <f>IF(N335="snížená",J335,0)</f>
        <v>0</v>
      </c>
      <c r="BG335" s="199">
        <f>IF(N335="zákl. přenesená",J335,0)</f>
        <v>0</v>
      </c>
      <c r="BH335" s="199">
        <f>IF(N335="sníž. přenesená",J335,0)</f>
        <v>0</v>
      </c>
      <c r="BI335" s="199">
        <f>IF(N335="nulová",J335,0)</f>
        <v>0</v>
      </c>
      <c r="BJ335" s="18" t="s">
        <v>81</v>
      </c>
      <c r="BK335" s="199">
        <f>ROUND(I335*H335,2)</f>
        <v>0</v>
      </c>
      <c r="BL335" s="18" t="s">
        <v>189</v>
      </c>
      <c r="BM335" s="198" t="s">
        <v>494</v>
      </c>
    </row>
    <row r="336" spans="1:65" s="2" customFormat="1" ht="10.199999999999999">
      <c r="A336" s="35"/>
      <c r="B336" s="36"/>
      <c r="C336" s="37"/>
      <c r="D336" s="200" t="s">
        <v>140</v>
      </c>
      <c r="E336" s="37"/>
      <c r="F336" s="201" t="s">
        <v>493</v>
      </c>
      <c r="G336" s="37"/>
      <c r="H336" s="37"/>
      <c r="I336" s="202"/>
      <c r="J336" s="37"/>
      <c r="K336" s="37"/>
      <c r="L336" s="40"/>
      <c r="M336" s="203"/>
      <c r="N336" s="204"/>
      <c r="O336" s="72"/>
      <c r="P336" s="72"/>
      <c r="Q336" s="72"/>
      <c r="R336" s="72"/>
      <c r="S336" s="72"/>
      <c r="T336" s="73"/>
      <c r="U336" s="35"/>
      <c r="V336" s="35"/>
      <c r="W336" s="35"/>
      <c r="X336" s="35"/>
      <c r="Y336" s="35"/>
      <c r="Z336" s="35"/>
      <c r="AA336" s="35"/>
      <c r="AB336" s="35"/>
      <c r="AC336" s="35"/>
      <c r="AD336" s="35"/>
      <c r="AE336" s="35"/>
      <c r="AT336" s="18" t="s">
        <v>140</v>
      </c>
      <c r="AU336" s="18" t="s">
        <v>83</v>
      </c>
    </row>
    <row r="337" spans="1:65" s="2" customFormat="1" ht="16.5" customHeight="1">
      <c r="A337" s="35"/>
      <c r="B337" s="36"/>
      <c r="C337" s="187" t="s">
        <v>495</v>
      </c>
      <c r="D337" s="187" t="s">
        <v>134</v>
      </c>
      <c r="E337" s="188" t="s">
        <v>496</v>
      </c>
      <c r="F337" s="189" t="s">
        <v>497</v>
      </c>
      <c r="G337" s="190" t="s">
        <v>210</v>
      </c>
      <c r="H337" s="191">
        <v>1</v>
      </c>
      <c r="I337" s="192"/>
      <c r="J337" s="193">
        <f>ROUND(I337*H337,2)</f>
        <v>0</v>
      </c>
      <c r="K337" s="189" t="s">
        <v>1</v>
      </c>
      <c r="L337" s="40"/>
      <c r="M337" s="194" t="s">
        <v>1</v>
      </c>
      <c r="N337" s="195" t="s">
        <v>38</v>
      </c>
      <c r="O337" s="72"/>
      <c r="P337" s="196">
        <f>O337*H337</f>
        <v>0</v>
      </c>
      <c r="Q337" s="196">
        <v>0</v>
      </c>
      <c r="R337" s="196">
        <f>Q337*H337</f>
        <v>0</v>
      </c>
      <c r="S337" s="196">
        <v>0</v>
      </c>
      <c r="T337" s="197">
        <f>S337*H337</f>
        <v>0</v>
      </c>
      <c r="U337" s="35"/>
      <c r="V337" s="35"/>
      <c r="W337" s="35"/>
      <c r="X337" s="35"/>
      <c r="Y337" s="35"/>
      <c r="Z337" s="35"/>
      <c r="AA337" s="35"/>
      <c r="AB337" s="35"/>
      <c r="AC337" s="35"/>
      <c r="AD337" s="35"/>
      <c r="AE337" s="35"/>
      <c r="AR337" s="198" t="s">
        <v>189</v>
      </c>
      <c r="AT337" s="198" t="s">
        <v>134</v>
      </c>
      <c r="AU337" s="198" t="s">
        <v>83</v>
      </c>
      <c r="AY337" s="18" t="s">
        <v>131</v>
      </c>
      <c r="BE337" s="199">
        <f>IF(N337="základní",J337,0)</f>
        <v>0</v>
      </c>
      <c r="BF337" s="199">
        <f>IF(N337="snížená",J337,0)</f>
        <v>0</v>
      </c>
      <c r="BG337" s="199">
        <f>IF(N337="zákl. přenesená",J337,0)</f>
        <v>0</v>
      </c>
      <c r="BH337" s="199">
        <f>IF(N337="sníž. přenesená",J337,0)</f>
        <v>0</v>
      </c>
      <c r="BI337" s="199">
        <f>IF(N337="nulová",J337,0)</f>
        <v>0</v>
      </c>
      <c r="BJ337" s="18" t="s">
        <v>81</v>
      </c>
      <c r="BK337" s="199">
        <f>ROUND(I337*H337,2)</f>
        <v>0</v>
      </c>
      <c r="BL337" s="18" t="s">
        <v>189</v>
      </c>
      <c r="BM337" s="198" t="s">
        <v>498</v>
      </c>
    </row>
    <row r="338" spans="1:65" s="2" customFormat="1" ht="10.199999999999999">
      <c r="A338" s="35"/>
      <c r="B338" s="36"/>
      <c r="C338" s="37"/>
      <c r="D338" s="200" t="s">
        <v>140</v>
      </c>
      <c r="E338" s="37"/>
      <c r="F338" s="201" t="s">
        <v>497</v>
      </c>
      <c r="G338" s="37"/>
      <c r="H338" s="37"/>
      <c r="I338" s="202"/>
      <c r="J338" s="37"/>
      <c r="K338" s="37"/>
      <c r="L338" s="40"/>
      <c r="M338" s="203"/>
      <c r="N338" s="204"/>
      <c r="O338" s="72"/>
      <c r="P338" s="72"/>
      <c r="Q338" s="72"/>
      <c r="R338" s="72"/>
      <c r="S338" s="72"/>
      <c r="T338" s="73"/>
      <c r="U338" s="35"/>
      <c r="V338" s="35"/>
      <c r="W338" s="35"/>
      <c r="X338" s="35"/>
      <c r="Y338" s="35"/>
      <c r="Z338" s="35"/>
      <c r="AA338" s="35"/>
      <c r="AB338" s="35"/>
      <c r="AC338" s="35"/>
      <c r="AD338" s="35"/>
      <c r="AE338" s="35"/>
      <c r="AT338" s="18" t="s">
        <v>140</v>
      </c>
      <c r="AU338" s="18" t="s">
        <v>83</v>
      </c>
    </row>
    <row r="339" spans="1:65" s="2" customFormat="1" ht="49.05" customHeight="1">
      <c r="A339" s="35"/>
      <c r="B339" s="36"/>
      <c r="C339" s="187" t="s">
        <v>297</v>
      </c>
      <c r="D339" s="187" t="s">
        <v>134</v>
      </c>
      <c r="E339" s="188" t="s">
        <v>499</v>
      </c>
      <c r="F339" s="189" t="s">
        <v>500</v>
      </c>
      <c r="G339" s="190" t="s">
        <v>217</v>
      </c>
      <c r="H339" s="191">
        <v>1.7999999999999999E-2</v>
      </c>
      <c r="I339" s="192"/>
      <c r="J339" s="193">
        <f>ROUND(I339*H339,2)</f>
        <v>0</v>
      </c>
      <c r="K339" s="189" t="s">
        <v>138</v>
      </c>
      <c r="L339" s="40"/>
      <c r="M339" s="194" t="s">
        <v>1</v>
      </c>
      <c r="N339" s="195" t="s">
        <v>38</v>
      </c>
      <c r="O339" s="72"/>
      <c r="P339" s="196">
        <f>O339*H339</f>
        <v>0</v>
      </c>
      <c r="Q339" s="196">
        <v>0</v>
      </c>
      <c r="R339" s="196">
        <f>Q339*H339</f>
        <v>0</v>
      </c>
      <c r="S339" s="196">
        <v>0</v>
      </c>
      <c r="T339" s="197">
        <f>S339*H339</f>
        <v>0</v>
      </c>
      <c r="U339" s="35"/>
      <c r="V339" s="35"/>
      <c r="W339" s="35"/>
      <c r="X339" s="35"/>
      <c r="Y339" s="35"/>
      <c r="Z339" s="35"/>
      <c r="AA339" s="35"/>
      <c r="AB339" s="35"/>
      <c r="AC339" s="35"/>
      <c r="AD339" s="35"/>
      <c r="AE339" s="35"/>
      <c r="AR339" s="198" t="s">
        <v>189</v>
      </c>
      <c r="AT339" s="198" t="s">
        <v>134</v>
      </c>
      <c r="AU339" s="198" t="s">
        <v>83</v>
      </c>
      <c r="AY339" s="18" t="s">
        <v>131</v>
      </c>
      <c r="BE339" s="199">
        <f>IF(N339="základní",J339,0)</f>
        <v>0</v>
      </c>
      <c r="BF339" s="199">
        <f>IF(N339="snížená",J339,0)</f>
        <v>0</v>
      </c>
      <c r="BG339" s="199">
        <f>IF(N339="zákl. přenesená",J339,0)</f>
        <v>0</v>
      </c>
      <c r="BH339" s="199">
        <f>IF(N339="sníž. přenesená",J339,0)</f>
        <v>0</v>
      </c>
      <c r="BI339" s="199">
        <f>IF(N339="nulová",J339,0)</f>
        <v>0</v>
      </c>
      <c r="BJ339" s="18" t="s">
        <v>81</v>
      </c>
      <c r="BK339" s="199">
        <f>ROUND(I339*H339,2)</f>
        <v>0</v>
      </c>
      <c r="BL339" s="18" t="s">
        <v>189</v>
      </c>
      <c r="BM339" s="198" t="s">
        <v>501</v>
      </c>
    </row>
    <row r="340" spans="1:65" s="2" customFormat="1" ht="28.8">
      <c r="A340" s="35"/>
      <c r="B340" s="36"/>
      <c r="C340" s="37"/>
      <c r="D340" s="200" t="s">
        <v>140</v>
      </c>
      <c r="E340" s="37"/>
      <c r="F340" s="201" t="s">
        <v>500</v>
      </c>
      <c r="G340" s="37"/>
      <c r="H340" s="37"/>
      <c r="I340" s="202"/>
      <c r="J340" s="37"/>
      <c r="K340" s="37"/>
      <c r="L340" s="40"/>
      <c r="M340" s="203"/>
      <c r="N340" s="204"/>
      <c r="O340" s="72"/>
      <c r="P340" s="72"/>
      <c r="Q340" s="72"/>
      <c r="R340" s="72"/>
      <c r="S340" s="72"/>
      <c r="T340" s="73"/>
      <c r="U340" s="35"/>
      <c r="V340" s="35"/>
      <c r="W340" s="35"/>
      <c r="X340" s="35"/>
      <c r="Y340" s="35"/>
      <c r="Z340" s="35"/>
      <c r="AA340" s="35"/>
      <c r="AB340" s="35"/>
      <c r="AC340" s="35"/>
      <c r="AD340" s="35"/>
      <c r="AE340" s="35"/>
      <c r="AT340" s="18" t="s">
        <v>140</v>
      </c>
      <c r="AU340" s="18" t="s">
        <v>83</v>
      </c>
    </row>
    <row r="341" spans="1:65" s="2" customFormat="1" ht="10.199999999999999">
      <c r="A341" s="35"/>
      <c r="B341" s="36"/>
      <c r="C341" s="37"/>
      <c r="D341" s="205" t="s">
        <v>141</v>
      </c>
      <c r="E341" s="37"/>
      <c r="F341" s="206" t="s">
        <v>502</v>
      </c>
      <c r="G341" s="37"/>
      <c r="H341" s="37"/>
      <c r="I341" s="202"/>
      <c r="J341" s="37"/>
      <c r="K341" s="37"/>
      <c r="L341" s="40"/>
      <c r="M341" s="203"/>
      <c r="N341" s="204"/>
      <c r="O341" s="72"/>
      <c r="P341" s="72"/>
      <c r="Q341" s="72"/>
      <c r="R341" s="72"/>
      <c r="S341" s="72"/>
      <c r="T341" s="73"/>
      <c r="U341" s="35"/>
      <c r="V341" s="35"/>
      <c r="W341" s="35"/>
      <c r="X341" s="35"/>
      <c r="Y341" s="35"/>
      <c r="Z341" s="35"/>
      <c r="AA341" s="35"/>
      <c r="AB341" s="35"/>
      <c r="AC341" s="35"/>
      <c r="AD341" s="35"/>
      <c r="AE341" s="35"/>
      <c r="AT341" s="18" t="s">
        <v>141</v>
      </c>
      <c r="AU341" s="18" t="s">
        <v>83</v>
      </c>
    </row>
    <row r="342" spans="1:65" s="12" customFormat="1" ht="22.8" customHeight="1">
      <c r="B342" s="171"/>
      <c r="C342" s="172"/>
      <c r="D342" s="173" t="s">
        <v>72</v>
      </c>
      <c r="E342" s="185" t="s">
        <v>503</v>
      </c>
      <c r="F342" s="185" t="s">
        <v>504</v>
      </c>
      <c r="G342" s="172"/>
      <c r="H342" s="172"/>
      <c r="I342" s="175"/>
      <c r="J342" s="186">
        <f>BK342</f>
        <v>0</v>
      </c>
      <c r="K342" s="172"/>
      <c r="L342" s="177"/>
      <c r="M342" s="178"/>
      <c r="N342" s="179"/>
      <c r="O342" s="179"/>
      <c r="P342" s="180">
        <f>SUM(P343:P353)</f>
        <v>0</v>
      </c>
      <c r="Q342" s="179"/>
      <c r="R342" s="180">
        <f>SUM(R343:R353)</f>
        <v>0</v>
      </c>
      <c r="S342" s="179"/>
      <c r="T342" s="181">
        <f>SUM(T343:T353)</f>
        <v>0</v>
      </c>
      <c r="AR342" s="182" t="s">
        <v>83</v>
      </c>
      <c r="AT342" s="183" t="s">
        <v>72</v>
      </c>
      <c r="AU342" s="183" t="s">
        <v>81</v>
      </c>
      <c r="AY342" s="182" t="s">
        <v>131</v>
      </c>
      <c r="BK342" s="184">
        <f>SUM(BK343:BK353)</f>
        <v>0</v>
      </c>
    </row>
    <row r="343" spans="1:65" s="2" customFormat="1" ht="24.15" customHeight="1">
      <c r="A343" s="35"/>
      <c r="B343" s="36"/>
      <c r="C343" s="187" t="s">
        <v>505</v>
      </c>
      <c r="D343" s="187" t="s">
        <v>134</v>
      </c>
      <c r="E343" s="188" t="s">
        <v>506</v>
      </c>
      <c r="F343" s="189" t="s">
        <v>507</v>
      </c>
      <c r="G343" s="190" t="s">
        <v>176</v>
      </c>
      <c r="H343" s="191">
        <v>3</v>
      </c>
      <c r="I343" s="192"/>
      <c r="J343" s="193">
        <f>ROUND(I343*H343,2)</f>
        <v>0</v>
      </c>
      <c r="K343" s="189" t="s">
        <v>138</v>
      </c>
      <c r="L343" s="40"/>
      <c r="M343" s="194" t="s">
        <v>1</v>
      </c>
      <c r="N343" s="195" t="s">
        <v>38</v>
      </c>
      <c r="O343" s="72"/>
      <c r="P343" s="196">
        <f>O343*H343</f>
        <v>0</v>
      </c>
      <c r="Q343" s="196">
        <v>0</v>
      </c>
      <c r="R343" s="196">
        <f>Q343*H343</f>
        <v>0</v>
      </c>
      <c r="S343" s="196">
        <v>0</v>
      </c>
      <c r="T343" s="197">
        <f>S343*H343</f>
        <v>0</v>
      </c>
      <c r="U343" s="35"/>
      <c r="V343" s="35"/>
      <c r="W343" s="35"/>
      <c r="X343" s="35"/>
      <c r="Y343" s="35"/>
      <c r="Z343" s="35"/>
      <c r="AA343" s="35"/>
      <c r="AB343" s="35"/>
      <c r="AC343" s="35"/>
      <c r="AD343" s="35"/>
      <c r="AE343" s="35"/>
      <c r="AR343" s="198" t="s">
        <v>189</v>
      </c>
      <c r="AT343" s="198" t="s">
        <v>134</v>
      </c>
      <c r="AU343" s="198" t="s">
        <v>83</v>
      </c>
      <c r="AY343" s="18" t="s">
        <v>131</v>
      </c>
      <c r="BE343" s="199">
        <f>IF(N343="základní",J343,0)</f>
        <v>0</v>
      </c>
      <c r="BF343" s="199">
        <f>IF(N343="snížená",J343,0)</f>
        <v>0</v>
      </c>
      <c r="BG343" s="199">
        <f>IF(N343="zákl. přenesená",J343,0)</f>
        <v>0</v>
      </c>
      <c r="BH343" s="199">
        <f>IF(N343="sníž. přenesená",J343,0)</f>
        <v>0</v>
      </c>
      <c r="BI343" s="199">
        <f>IF(N343="nulová",J343,0)</f>
        <v>0</v>
      </c>
      <c r="BJ343" s="18" t="s">
        <v>81</v>
      </c>
      <c r="BK343" s="199">
        <f>ROUND(I343*H343,2)</f>
        <v>0</v>
      </c>
      <c r="BL343" s="18" t="s">
        <v>189</v>
      </c>
      <c r="BM343" s="198" t="s">
        <v>508</v>
      </c>
    </row>
    <row r="344" spans="1:65" s="2" customFormat="1" ht="10.199999999999999">
      <c r="A344" s="35"/>
      <c r="B344" s="36"/>
      <c r="C344" s="37"/>
      <c r="D344" s="200" t="s">
        <v>140</v>
      </c>
      <c r="E344" s="37"/>
      <c r="F344" s="201" t="s">
        <v>507</v>
      </c>
      <c r="G344" s="37"/>
      <c r="H344" s="37"/>
      <c r="I344" s="202"/>
      <c r="J344" s="37"/>
      <c r="K344" s="37"/>
      <c r="L344" s="40"/>
      <c r="M344" s="203"/>
      <c r="N344" s="204"/>
      <c r="O344" s="72"/>
      <c r="P344" s="72"/>
      <c r="Q344" s="72"/>
      <c r="R344" s="72"/>
      <c r="S344" s="72"/>
      <c r="T344" s="73"/>
      <c r="U344" s="35"/>
      <c r="V344" s="35"/>
      <c r="W344" s="35"/>
      <c r="X344" s="35"/>
      <c r="Y344" s="35"/>
      <c r="Z344" s="35"/>
      <c r="AA344" s="35"/>
      <c r="AB344" s="35"/>
      <c r="AC344" s="35"/>
      <c r="AD344" s="35"/>
      <c r="AE344" s="35"/>
      <c r="AT344" s="18" t="s">
        <v>140</v>
      </c>
      <c r="AU344" s="18" t="s">
        <v>83</v>
      </c>
    </row>
    <row r="345" spans="1:65" s="2" customFormat="1" ht="10.199999999999999">
      <c r="A345" s="35"/>
      <c r="B345" s="36"/>
      <c r="C345" s="37"/>
      <c r="D345" s="205" t="s">
        <v>141</v>
      </c>
      <c r="E345" s="37"/>
      <c r="F345" s="206" t="s">
        <v>509</v>
      </c>
      <c r="G345" s="37"/>
      <c r="H345" s="37"/>
      <c r="I345" s="202"/>
      <c r="J345" s="37"/>
      <c r="K345" s="37"/>
      <c r="L345" s="40"/>
      <c r="M345" s="203"/>
      <c r="N345" s="204"/>
      <c r="O345" s="72"/>
      <c r="P345" s="72"/>
      <c r="Q345" s="72"/>
      <c r="R345" s="72"/>
      <c r="S345" s="72"/>
      <c r="T345" s="73"/>
      <c r="U345" s="35"/>
      <c r="V345" s="35"/>
      <c r="W345" s="35"/>
      <c r="X345" s="35"/>
      <c r="Y345" s="35"/>
      <c r="Z345" s="35"/>
      <c r="AA345" s="35"/>
      <c r="AB345" s="35"/>
      <c r="AC345" s="35"/>
      <c r="AD345" s="35"/>
      <c r="AE345" s="35"/>
      <c r="AT345" s="18" t="s">
        <v>141</v>
      </c>
      <c r="AU345" s="18" t="s">
        <v>83</v>
      </c>
    </row>
    <row r="346" spans="1:65" s="13" customFormat="1" ht="20.399999999999999">
      <c r="B346" s="207"/>
      <c r="C346" s="208"/>
      <c r="D346" s="200" t="s">
        <v>143</v>
      </c>
      <c r="E346" s="209" t="s">
        <v>1</v>
      </c>
      <c r="F346" s="210" t="s">
        <v>510</v>
      </c>
      <c r="G346" s="208"/>
      <c r="H346" s="209" t="s">
        <v>1</v>
      </c>
      <c r="I346" s="211"/>
      <c r="J346" s="208"/>
      <c r="K346" s="208"/>
      <c r="L346" s="212"/>
      <c r="M346" s="213"/>
      <c r="N346" s="214"/>
      <c r="O346" s="214"/>
      <c r="P346" s="214"/>
      <c r="Q346" s="214"/>
      <c r="R346" s="214"/>
      <c r="S346" s="214"/>
      <c r="T346" s="215"/>
      <c r="AT346" s="216" t="s">
        <v>143</v>
      </c>
      <c r="AU346" s="216" t="s">
        <v>83</v>
      </c>
      <c r="AV346" s="13" t="s">
        <v>81</v>
      </c>
      <c r="AW346" s="13" t="s">
        <v>30</v>
      </c>
      <c r="AX346" s="13" t="s">
        <v>73</v>
      </c>
      <c r="AY346" s="216" t="s">
        <v>131</v>
      </c>
    </row>
    <row r="347" spans="1:65" s="14" customFormat="1" ht="10.199999999999999">
      <c r="B347" s="217"/>
      <c r="C347" s="218"/>
      <c r="D347" s="200" t="s">
        <v>143</v>
      </c>
      <c r="E347" s="219" t="s">
        <v>1</v>
      </c>
      <c r="F347" s="220" t="s">
        <v>152</v>
      </c>
      <c r="G347" s="218"/>
      <c r="H347" s="221">
        <v>3</v>
      </c>
      <c r="I347" s="222"/>
      <c r="J347" s="218"/>
      <c r="K347" s="218"/>
      <c r="L347" s="223"/>
      <c r="M347" s="224"/>
      <c r="N347" s="225"/>
      <c r="O347" s="225"/>
      <c r="P347" s="225"/>
      <c r="Q347" s="225"/>
      <c r="R347" s="225"/>
      <c r="S347" s="225"/>
      <c r="T347" s="226"/>
      <c r="AT347" s="227" t="s">
        <v>143</v>
      </c>
      <c r="AU347" s="227" t="s">
        <v>83</v>
      </c>
      <c r="AV347" s="14" t="s">
        <v>83</v>
      </c>
      <c r="AW347" s="14" t="s">
        <v>30</v>
      </c>
      <c r="AX347" s="14" t="s">
        <v>73</v>
      </c>
      <c r="AY347" s="227" t="s">
        <v>131</v>
      </c>
    </row>
    <row r="348" spans="1:65" s="15" customFormat="1" ht="10.199999999999999">
      <c r="B348" s="228"/>
      <c r="C348" s="229"/>
      <c r="D348" s="200" t="s">
        <v>143</v>
      </c>
      <c r="E348" s="230" t="s">
        <v>1</v>
      </c>
      <c r="F348" s="231" t="s">
        <v>146</v>
      </c>
      <c r="G348" s="229"/>
      <c r="H348" s="232">
        <v>3</v>
      </c>
      <c r="I348" s="233"/>
      <c r="J348" s="229"/>
      <c r="K348" s="229"/>
      <c r="L348" s="234"/>
      <c r="M348" s="235"/>
      <c r="N348" s="236"/>
      <c r="O348" s="236"/>
      <c r="P348" s="236"/>
      <c r="Q348" s="236"/>
      <c r="R348" s="236"/>
      <c r="S348" s="236"/>
      <c r="T348" s="237"/>
      <c r="AT348" s="238" t="s">
        <v>143</v>
      </c>
      <c r="AU348" s="238" t="s">
        <v>83</v>
      </c>
      <c r="AV348" s="15" t="s">
        <v>139</v>
      </c>
      <c r="AW348" s="15" t="s">
        <v>30</v>
      </c>
      <c r="AX348" s="15" t="s">
        <v>81</v>
      </c>
      <c r="AY348" s="238" t="s">
        <v>131</v>
      </c>
    </row>
    <row r="349" spans="1:65" s="2" customFormat="1" ht="16.5" customHeight="1">
      <c r="A349" s="35"/>
      <c r="B349" s="36"/>
      <c r="C349" s="243" t="s">
        <v>420</v>
      </c>
      <c r="D349" s="243" t="s">
        <v>383</v>
      </c>
      <c r="E349" s="244" t="s">
        <v>511</v>
      </c>
      <c r="F349" s="245" t="s">
        <v>512</v>
      </c>
      <c r="G349" s="246" t="s">
        <v>176</v>
      </c>
      <c r="H349" s="247">
        <v>3</v>
      </c>
      <c r="I349" s="248"/>
      <c r="J349" s="249">
        <f>ROUND(I349*H349,2)</f>
        <v>0</v>
      </c>
      <c r="K349" s="245" t="s">
        <v>138</v>
      </c>
      <c r="L349" s="250"/>
      <c r="M349" s="251" t="s">
        <v>1</v>
      </c>
      <c r="N349" s="252" t="s">
        <v>38</v>
      </c>
      <c r="O349" s="72"/>
      <c r="P349" s="196">
        <f>O349*H349</f>
        <v>0</v>
      </c>
      <c r="Q349" s="196">
        <v>0</v>
      </c>
      <c r="R349" s="196">
        <f>Q349*H349</f>
        <v>0</v>
      </c>
      <c r="S349" s="196">
        <v>0</v>
      </c>
      <c r="T349" s="197">
        <f>S349*H349</f>
        <v>0</v>
      </c>
      <c r="U349" s="35"/>
      <c r="V349" s="35"/>
      <c r="W349" s="35"/>
      <c r="X349" s="35"/>
      <c r="Y349" s="35"/>
      <c r="Z349" s="35"/>
      <c r="AA349" s="35"/>
      <c r="AB349" s="35"/>
      <c r="AC349" s="35"/>
      <c r="AD349" s="35"/>
      <c r="AE349" s="35"/>
      <c r="AR349" s="198" t="s">
        <v>245</v>
      </c>
      <c r="AT349" s="198" t="s">
        <v>383</v>
      </c>
      <c r="AU349" s="198" t="s">
        <v>83</v>
      </c>
      <c r="AY349" s="18" t="s">
        <v>131</v>
      </c>
      <c r="BE349" s="199">
        <f>IF(N349="základní",J349,0)</f>
        <v>0</v>
      </c>
      <c r="BF349" s="199">
        <f>IF(N349="snížená",J349,0)</f>
        <v>0</v>
      </c>
      <c r="BG349" s="199">
        <f>IF(N349="zákl. přenesená",J349,0)</f>
        <v>0</v>
      </c>
      <c r="BH349" s="199">
        <f>IF(N349="sníž. přenesená",J349,0)</f>
        <v>0</v>
      </c>
      <c r="BI349" s="199">
        <f>IF(N349="nulová",J349,0)</f>
        <v>0</v>
      </c>
      <c r="BJ349" s="18" t="s">
        <v>81</v>
      </c>
      <c r="BK349" s="199">
        <f>ROUND(I349*H349,2)</f>
        <v>0</v>
      </c>
      <c r="BL349" s="18" t="s">
        <v>189</v>
      </c>
      <c r="BM349" s="198" t="s">
        <v>513</v>
      </c>
    </row>
    <row r="350" spans="1:65" s="2" customFormat="1" ht="10.199999999999999">
      <c r="A350" s="35"/>
      <c r="B350" s="36"/>
      <c r="C350" s="37"/>
      <c r="D350" s="200" t="s">
        <v>140</v>
      </c>
      <c r="E350" s="37"/>
      <c r="F350" s="201" t="s">
        <v>512</v>
      </c>
      <c r="G350" s="37"/>
      <c r="H350" s="37"/>
      <c r="I350" s="202"/>
      <c r="J350" s="37"/>
      <c r="K350" s="37"/>
      <c r="L350" s="40"/>
      <c r="M350" s="203"/>
      <c r="N350" s="204"/>
      <c r="O350" s="72"/>
      <c r="P350" s="72"/>
      <c r="Q350" s="72"/>
      <c r="R350" s="72"/>
      <c r="S350" s="72"/>
      <c r="T350" s="73"/>
      <c r="U350" s="35"/>
      <c r="V350" s="35"/>
      <c r="W350" s="35"/>
      <c r="X350" s="35"/>
      <c r="Y350" s="35"/>
      <c r="Z350" s="35"/>
      <c r="AA350" s="35"/>
      <c r="AB350" s="35"/>
      <c r="AC350" s="35"/>
      <c r="AD350" s="35"/>
      <c r="AE350" s="35"/>
      <c r="AT350" s="18" t="s">
        <v>140</v>
      </c>
      <c r="AU350" s="18" t="s">
        <v>83</v>
      </c>
    </row>
    <row r="351" spans="1:65" s="2" customFormat="1" ht="44.25" customHeight="1">
      <c r="A351" s="35"/>
      <c r="B351" s="36"/>
      <c r="C351" s="187" t="s">
        <v>514</v>
      </c>
      <c r="D351" s="187" t="s">
        <v>134</v>
      </c>
      <c r="E351" s="188" t="s">
        <v>515</v>
      </c>
      <c r="F351" s="189" t="s">
        <v>516</v>
      </c>
      <c r="G351" s="190" t="s">
        <v>217</v>
      </c>
      <c r="H351" s="191">
        <v>1E-3</v>
      </c>
      <c r="I351" s="192"/>
      <c r="J351" s="193">
        <f>ROUND(I351*H351,2)</f>
        <v>0</v>
      </c>
      <c r="K351" s="189" t="s">
        <v>138</v>
      </c>
      <c r="L351" s="40"/>
      <c r="M351" s="194" t="s">
        <v>1</v>
      </c>
      <c r="N351" s="195" t="s">
        <v>38</v>
      </c>
      <c r="O351" s="72"/>
      <c r="P351" s="196">
        <f>O351*H351</f>
        <v>0</v>
      </c>
      <c r="Q351" s="196">
        <v>0</v>
      </c>
      <c r="R351" s="196">
        <f>Q351*H351</f>
        <v>0</v>
      </c>
      <c r="S351" s="196">
        <v>0</v>
      </c>
      <c r="T351" s="197">
        <f>S351*H351</f>
        <v>0</v>
      </c>
      <c r="U351" s="35"/>
      <c r="V351" s="35"/>
      <c r="W351" s="35"/>
      <c r="X351" s="35"/>
      <c r="Y351" s="35"/>
      <c r="Z351" s="35"/>
      <c r="AA351" s="35"/>
      <c r="AB351" s="35"/>
      <c r="AC351" s="35"/>
      <c r="AD351" s="35"/>
      <c r="AE351" s="35"/>
      <c r="AR351" s="198" t="s">
        <v>189</v>
      </c>
      <c r="AT351" s="198" t="s">
        <v>134</v>
      </c>
      <c r="AU351" s="198" t="s">
        <v>83</v>
      </c>
      <c r="AY351" s="18" t="s">
        <v>131</v>
      </c>
      <c r="BE351" s="199">
        <f>IF(N351="základní",J351,0)</f>
        <v>0</v>
      </c>
      <c r="BF351" s="199">
        <f>IF(N351="snížená",J351,0)</f>
        <v>0</v>
      </c>
      <c r="BG351" s="199">
        <f>IF(N351="zákl. přenesená",J351,0)</f>
        <v>0</v>
      </c>
      <c r="BH351" s="199">
        <f>IF(N351="sníž. přenesená",J351,0)</f>
        <v>0</v>
      </c>
      <c r="BI351" s="199">
        <f>IF(N351="nulová",J351,0)</f>
        <v>0</v>
      </c>
      <c r="BJ351" s="18" t="s">
        <v>81</v>
      </c>
      <c r="BK351" s="199">
        <f>ROUND(I351*H351,2)</f>
        <v>0</v>
      </c>
      <c r="BL351" s="18" t="s">
        <v>189</v>
      </c>
      <c r="BM351" s="198" t="s">
        <v>517</v>
      </c>
    </row>
    <row r="352" spans="1:65" s="2" customFormat="1" ht="28.8">
      <c r="A352" s="35"/>
      <c r="B352" s="36"/>
      <c r="C352" s="37"/>
      <c r="D352" s="200" t="s">
        <v>140</v>
      </c>
      <c r="E352" s="37"/>
      <c r="F352" s="201" t="s">
        <v>516</v>
      </c>
      <c r="G352" s="37"/>
      <c r="H352" s="37"/>
      <c r="I352" s="202"/>
      <c r="J352" s="37"/>
      <c r="K352" s="37"/>
      <c r="L352" s="40"/>
      <c r="M352" s="203"/>
      <c r="N352" s="204"/>
      <c r="O352" s="72"/>
      <c r="P352" s="72"/>
      <c r="Q352" s="72"/>
      <c r="R352" s="72"/>
      <c r="S352" s="72"/>
      <c r="T352" s="73"/>
      <c r="U352" s="35"/>
      <c r="V352" s="35"/>
      <c r="W352" s="35"/>
      <c r="X352" s="35"/>
      <c r="Y352" s="35"/>
      <c r="Z352" s="35"/>
      <c r="AA352" s="35"/>
      <c r="AB352" s="35"/>
      <c r="AC352" s="35"/>
      <c r="AD352" s="35"/>
      <c r="AE352" s="35"/>
      <c r="AT352" s="18" t="s">
        <v>140</v>
      </c>
      <c r="AU352" s="18" t="s">
        <v>83</v>
      </c>
    </row>
    <row r="353" spans="1:65" s="2" customFormat="1" ht="10.199999999999999">
      <c r="A353" s="35"/>
      <c r="B353" s="36"/>
      <c r="C353" s="37"/>
      <c r="D353" s="205" t="s">
        <v>141</v>
      </c>
      <c r="E353" s="37"/>
      <c r="F353" s="206" t="s">
        <v>518</v>
      </c>
      <c r="G353" s="37"/>
      <c r="H353" s="37"/>
      <c r="I353" s="202"/>
      <c r="J353" s="37"/>
      <c r="K353" s="37"/>
      <c r="L353" s="40"/>
      <c r="M353" s="203"/>
      <c r="N353" s="204"/>
      <c r="O353" s="72"/>
      <c r="P353" s="72"/>
      <c r="Q353" s="72"/>
      <c r="R353" s="72"/>
      <c r="S353" s="72"/>
      <c r="T353" s="73"/>
      <c r="U353" s="35"/>
      <c r="V353" s="35"/>
      <c r="W353" s="35"/>
      <c r="X353" s="35"/>
      <c r="Y353" s="35"/>
      <c r="Z353" s="35"/>
      <c r="AA353" s="35"/>
      <c r="AB353" s="35"/>
      <c r="AC353" s="35"/>
      <c r="AD353" s="35"/>
      <c r="AE353" s="35"/>
      <c r="AT353" s="18" t="s">
        <v>141</v>
      </c>
      <c r="AU353" s="18" t="s">
        <v>83</v>
      </c>
    </row>
    <row r="354" spans="1:65" s="12" customFormat="1" ht="22.8" customHeight="1">
      <c r="B354" s="171"/>
      <c r="C354" s="172"/>
      <c r="D354" s="173" t="s">
        <v>72</v>
      </c>
      <c r="E354" s="185" t="s">
        <v>519</v>
      </c>
      <c r="F354" s="185" t="s">
        <v>520</v>
      </c>
      <c r="G354" s="172"/>
      <c r="H354" s="172"/>
      <c r="I354" s="175"/>
      <c r="J354" s="186">
        <f>BK354</f>
        <v>0</v>
      </c>
      <c r="K354" s="172"/>
      <c r="L354" s="177"/>
      <c r="M354" s="178"/>
      <c r="N354" s="179"/>
      <c r="O354" s="179"/>
      <c r="P354" s="180">
        <f>SUM(P355:P356)</f>
        <v>0</v>
      </c>
      <c r="Q354" s="179"/>
      <c r="R354" s="180">
        <f>SUM(R355:R356)</f>
        <v>0</v>
      </c>
      <c r="S354" s="179"/>
      <c r="T354" s="181">
        <f>SUM(T355:T356)</f>
        <v>0</v>
      </c>
      <c r="AR354" s="182" t="s">
        <v>83</v>
      </c>
      <c r="AT354" s="183" t="s">
        <v>72</v>
      </c>
      <c r="AU354" s="183" t="s">
        <v>81</v>
      </c>
      <c r="AY354" s="182" t="s">
        <v>131</v>
      </c>
      <c r="BK354" s="184">
        <f>SUM(BK355:BK356)</f>
        <v>0</v>
      </c>
    </row>
    <row r="355" spans="1:65" s="2" customFormat="1" ht="16.5" customHeight="1">
      <c r="A355" s="35"/>
      <c r="B355" s="36"/>
      <c r="C355" s="187" t="s">
        <v>423</v>
      </c>
      <c r="D355" s="187" t="s">
        <v>134</v>
      </c>
      <c r="E355" s="188" t="s">
        <v>521</v>
      </c>
      <c r="F355" s="189" t="s">
        <v>522</v>
      </c>
      <c r="G355" s="190" t="s">
        <v>388</v>
      </c>
      <c r="H355" s="191">
        <v>1</v>
      </c>
      <c r="I355" s="192"/>
      <c r="J355" s="193">
        <f>ROUND(I355*H355,2)</f>
        <v>0</v>
      </c>
      <c r="K355" s="189" t="s">
        <v>1</v>
      </c>
      <c r="L355" s="40"/>
      <c r="M355" s="194" t="s">
        <v>1</v>
      </c>
      <c r="N355" s="195" t="s">
        <v>38</v>
      </c>
      <c r="O355" s="72"/>
      <c r="P355" s="196">
        <f>O355*H355</f>
        <v>0</v>
      </c>
      <c r="Q355" s="196">
        <v>0</v>
      </c>
      <c r="R355" s="196">
        <f>Q355*H355</f>
        <v>0</v>
      </c>
      <c r="S355" s="196">
        <v>0</v>
      </c>
      <c r="T355" s="197">
        <f>S355*H355</f>
        <v>0</v>
      </c>
      <c r="U355" s="35"/>
      <c r="V355" s="35"/>
      <c r="W355" s="35"/>
      <c r="X355" s="35"/>
      <c r="Y355" s="35"/>
      <c r="Z355" s="35"/>
      <c r="AA355" s="35"/>
      <c r="AB355" s="35"/>
      <c r="AC355" s="35"/>
      <c r="AD355" s="35"/>
      <c r="AE355" s="35"/>
      <c r="AR355" s="198" t="s">
        <v>189</v>
      </c>
      <c r="AT355" s="198" t="s">
        <v>134</v>
      </c>
      <c r="AU355" s="198" t="s">
        <v>83</v>
      </c>
      <c r="AY355" s="18" t="s">
        <v>131</v>
      </c>
      <c r="BE355" s="199">
        <f>IF(N355="základní",J355,0)</f>
        <v>0</v>
      </c>
      <c r="BF355" s="199">
        <f>IF(N355="snížená",J355,0)</f>
        <v>0</v>
      </c>
      <c r="BG355" s="199">
        <f>IF(N355="zákl. přenesená",J355,0)</f>
        <v>0</v>
      </c>
      <c r="BH355" s="199">
        <f>IF(N355="sníž. přenesená",J355,0)</f>
        <v>0</v>
      </c>
      <c r="BI355" s="199">
        <f>IF(N355="nulová",J355,0)</f>
        <v>0</v>
      </c>
      <c r="BJ355" s="18" t="s">
        <v>81</v>
      </c>
      <c r="BK355" s="199">
        <f>ROUND(I355*H355,2)</f>
        <v>0</v>
      </c>
      <c r="BL355" s="18" t="s">
        <v>189</v>
      </c>
      <c r="BM355" s="198" t="s">
        <v>523</v>
      </c>
    </row>
    <row r="356" spans="1:65" s="2" customFormat="1" ht="10.199999999999999">
      <c r="A356" s="35"/>
      <c r="B356" s="36"/>
      <c r="C356" s="37"/>
      <c r="D356" s="200" t="s">
        <v>140</v>
      </c>
      <c r="E356" s="37"/>
      <c r="F356" s="201" t="s">
        <v>522</v>
      </c>
      <c r="G356" s="37"/>
      <c r="H356" s="37"/>
      <c r="I356" s="202"/>
      <c r="J356" s="37"/>
      <c r="K356" s="37"/>
      <c r="L356" s="40"/>
      <c r="M356" s="203"/>
      <c r="N356" s="204"/>
      <c r="O356" s="72"/>
      <c r="P356" s="72"/>
      <c r="Q356" s="72"/>
      <c r="R356" s="72"/>
      <c r="S356" s="72"/>
      <c r="T356" s="73"/>
      <c r="U356" s="35"/>
      <c r="V356" s="35"/>
      <c r="W356" s="35"/>
      <c r="X356" s="35"/>
      <c r="Y356" s="35"/>
      <c r="Z356" s="35"/>
      <c r="AA356" s="35"/>
      <c r="AB356" s="35"/>
      <c r="AC356" s="35"/>
      <c r="AD356" s="35"/>
      <c r="AE356" s="35"/>
      <c r="AT356" s="18" t="s">
        <v>140</v>
      </c>
      <c r="AU356" s="18" t="s">
        <v>83</v>
      </c>
    </row>
    <row r="357" spans="1:65" s="12" customFormat="1" ht="22.8" customHeight="1">
      <c r="B357" s="171"/>
      <c r="C357" s="172"/>
      <c r="D357" s="173" t="s">
        <v>72</v>
      </c>
      <c r="E357" s="185" t="s">
        <v>524</v>
      </c>
      <c r="F357" s="185" t="s">
        <v>525</v>
      </c>
      <c r="G357" s="172"/>
      <c r="H357" s="172"/>
      <c r="I357" s="175"/>
      <c r="J357" s="186">
        <f>BK357</f>
        <v>0</v>
      </c>
      <c r="K357" s="172"/>
      <c r="L357" s="177"/>
      <c r="M357" s="178"/>
      <c r="N357" s="179"/>
      <c r="O357" s="179"/>
      <c r="P357" s="180">
        <f>SUM(P358:P378)</f>
        <v>0</v>
      </c>
      <c r="Q357" s="179"/>
      <c r="R357" s="180">
        <f>SUM(R358:R378)</f>
        <v>0</v>
      </c>
      <c r="S357" s="179"/>
      <c r="T357" s="181">
        <f>SUM(T358:T378)</f>
        <v>0</v>
      </c>
      <c r="AR357" s="182" t="s">
        <v>83</v>
      </c>
      <c r="AT357" s="183" t="s">
        <v>72</v>
      </c>
      <c r="AU357" s="183" t="s">
        <v>81</v>
      </c>
      <c r="AY357" s="182" t="s">
        <v>131</v>
      </c>
      <c r="BK357" s="184">
        <f>SUM(BK358:BK378)</f>
        <v>0</v>
      </c>
    </row>
    <row r="358" spans="1:65" s="2" customFormat="1" ht="37.799999999999997" customHeight="1">
      <c r="A358" s="35"/>
      <c r="B358" s="36"/>
      <c r="C358" s="187" t="s">
        <v>526</v>
      </c>
      <c r="D358" s="187" t="s">
        <v>134</v>
      </c>
      <c r="E358" s="188" t="s">
        <v>527</v>
      </c>
      <c r="F358" s="189" t="s">
        <v>528</v>
      </c>
      <c r="G358" s="190" t="s">
        <v>155</v>
      </c>
      <c r="H358" s="191">
        <v>45</v>
      </c>
      <c r="I358" s="192"/>
      <c r="J358" s="193">
        <f>ROUND(I358*H358,2)</f>
        <v>0</v>
      </c>
      <c r="K358" s="189" t="s">
        <v>138</v>
      </c>
      <c r="L358" s="40"/>
      <c r="M358" s="194" t="s">
        <v>1</v>
      </c>
      <c r="N358" s="195" t="s">
        <v>38</v>
      </c>
      <c r="O358" s="72"/>
      <c r="P358" s="196">
        <f>O358*H358</f>
        <v>0</v>
      </c>
      <c r="Q358" s="196">
        <v>0</v>
      </c>
      <c r="R358" s="196">
        <f>Q358*H358</f>
        <v>0</v>
      </c>
      <c r="S358" s="196">
        <v>0</v>
      </c>
      <c r="T358" s="197">
        <f>S358*H358</f>
        <v>0</v>
      </c>
      <c r="U358" s="35"/>
      <c r="V358" s="35"/>
      <c r="W358" s="35"/>
      <c r="X358" s="35"/>
      <c r="Y358" s="35"/>
      <c r="Z358" s="35"/>
      <c r="AA358" s="35"/>
      <c r="AB358" s="35"/>
      <c r="AC358" s="35"/>
      <c r="AD358" s="35"/>
      <c r="AE358" s="35"/>
      <c r="AR358" s="198" t="s">
        <v>189</v>
      </c>
      <c r="AT358" s="198" t="s">
        <v>134</v>
      </c>
      <c r="AU358" s="198" t="s">
        <v>83</v>
      </c>
      <c r="AY358" s="18" t="s">
        <v>131</v>
      </c>
      <c r="BE358" s="199">
        <f>IF(N358="základní",J358,0)</f>
        <v>0</v>
      </c>
      <c r="BF358" s="199">
        <f>IF(N358="snížená",J358,0)</f>
        <v>0</v>
      </c>
      <c r="BG358" s="199">
        <f>IF(N358="zákl. přenesená",J358,0)</f>
        <v>0</v>
      </c>
      <c r="BH358" s="199">
        <f>IF(N358="sníž. přenesená",J358,0)</f>
        <v>0</v>
      </c>
      <c r="BI358" s="199">
        <f>IF(N358="nulová",J358,0)</f>
        <v>0</v>
      </c>
      <c r="BJ358" s="18" t="s">
        <v>81</v>
      </c>
      <c r="BK358" s="199">
        <f>ROUND(I358*H358,2)</f>
        <v>0</v>
      </c>
      <c r="BL358" s="18" t="s">
        <v>189</v>
      </c>
      <c r="BM358" s="198" t="s">
        <v>529</v>
      </c>
    </row>
    <row r="359" spans="1:65" s="2" customFormat="1" ht="19.2">
      <c r="A359" s="35"/>
      <c r="B359" s="36"/>
      <c r="C359" s="37"/>
      <c r="D359" s="200" t="s">
        <v>140</v>
      </c>
      <c r="E359" s="37"/>
      <c r="F359" s="201" t="s">
        <v>528</v>
      </c>
      <c r="G359" s="37"/>
      <c r="H359" s="37"/>
      <c r="I359" s="202"/>
      <c r="J359" s="37"/>
      <c r="K359" s="37"/>
      <c r="L359" s="40"/>
      <c r="M359" s="203"/>
      <c r="N359" s="204"/>
      <c r="O359" s="72"/>
      <c r="P359" s="72"/>
      <c r="Q359" s="72"/>
      <c r="R359" s="72"/>
      <c r="S359" s="72"/>
      <c r="T359" s="73"/>
      <c r="U359" s="35"/>
      <c r="V359" s="35"/>
      <c r="W359" s="35"/>
      <c r="X359" s="35"/>
      <c r="Y359" s="35"/>
      <c r="Z359" s="35"/>
      <c r="AA359" s="35"/>
      <c r="AB359" s="35"/>
      <c r="AC359" s="35"/>
      <c r="AD359" s="35"/>
      <c r="AE359" s="35"/>
      <c r="AT359" s="18" t="s">
        <v>140</v>
      </c>
      <c r="AU359" s="18" t="s">
        <v>83</v>
      </c>
    </row>
    <row r="360" spans="1:65" s="2" customFormat="1" ht="10.199999999999999">
      <c r="A360" s="35"/>
      <c r="B360" s="36"/>
      <c r="C360" s="37"/>
      <c r="D360" s="205" t="s">
        <v>141</v>
      </c>
      <c r="E360" s="37"/>
      <c r="F360" s="206" t="s">
        <v>530</v>
      </c>
      <c r="G360" s="37"/>
      <c r="H360" s="37"/>
      <c r="I360" s="202"/>
      <c r="J360" s="37"/>
      <c r="K360" s="37"/>
      <c r="L360" s="40"/>
      <c r="M360" s="203"/>
      <c r="N360" s="204"/>
      <c r="O360" s="72"/>
      <c r="P360" s="72"/>
      <c r="Q360" s="72"/>
      <c r="R360" s="72"/>
      <c r="S360" s="72"/>
      <c r="T360" s="73"/>
      <c r="U360" s="35"/>
      <c r="V360" s="35"/>
      <c r="W360" s="35"/>
      <c r="X360" s="35"/>
      <c r="Y360" s="35"/>
      <c r="Z360" s="35"/>
      <c r="AA360" s="35"/>
      <c r="AB360" s="35"/>
      <c r="AC360" s="35"/>
      <c r="AD360" s="35"/>
      <c r="AE360" s="35"/>
      <c r="AT360" s="18" t="s">
        <v>141</v>
      </c>
      <c r="AU360" s="18" t="s">
        <v>83</v>
      </c>
    </row>
    <row r="361" spans="1:65" s="13" customFormat="1" ht="10.199999999999999">
      <c r="B361" s="207"/>
      <c r="C361" s="208"/>
      <c r="D361" s="200" t="s">
        <v>143</v>
      </c>
      <c r="E361" s="209" t="s">
        <v>1</v>
      </c>
      <c r="F361" s="210" t="s">
        <v>531</v>
      </c>
      <c r="G361" s="208"/>
      <c r="H361" s="209" t="s">
        <v>1</v>
      </c>
      <c r="I361" s="211"/>
      <c r="J361" s="208"/>
      <c r="K361" s="208"/>
      <c r="L361" s="212"/>
      <c r="M361" s="213"/>
      <c r="N361" s="214"/>
      <c r="O361" s="214"/>
      <c r="P361" s="214"/>
      <c r="Q361" s="214"/>
      <c r="R361" s="214"/>
      <c r="S361" s="214"/>
      <c r="T361" s="215"/>
      <c r="AT361" s="216" t="s">
        <v>143</v>
      </c>
      <c r="AU361" s="216" t="s">
        <v>83</v>
      </c>
      <c r="AV361" s="13" t="s">
        <v>81</v>
      </c>
      <c r="AW361" s="13" t="s">
        <v>30</v>
      </c>
      <c r="AX361" s="13" t="s">
        <v>73</v>
      </c>
      <c r="AY361" s="216" t="s">
        <v>131</v>
      </c>
    </row>
    <row r="362" spans="1:65" s="14" customFormat="1" ht="10.199999999999999">
      <c r="B362" s="217"/>
      <c r="C362" s="218"/>
      <c r="D362" s="200" t="s">
        <v>143</v>
      </c>
      <c r="E362" s="219" t="s">
        <v>1</v>
      </c>
      <c r="F362" s="220" t="s">
        <v>532</v>
      </c>
      <c r="G362" s="218"/>
      <c r="H362" s="221">
        <v>45</v>
      </c>
      <c r="I362" s="222"/>
      <c r="J362" s="218"/>
      <c r="K362" s="218"/>
      <c r="L362" s="223"/>
      <c r="M362" s="224"/>
      <c r="N362" s="225"/>
      <c r="O362" s="225"/>
      <c r="P362" s="225"/>
      <c r="Q362" s="225"/>
      <c r="R362" s="225"/>
      <c r="S362" s="225"/>
      <c r="T362" s="226"/>
      <c r="AT362" s="227" t="s">
        <v>143</v>
      </c>
      <c r="AU362" s="227" t="s">
        <v>83</v>
      </c>
      <c r="AV362" s="14" t="s">
        <v>83</v>
      </c>
      <c r="AW362" s="14" t="s">
        <v>30</v>
      </c>
      <c r="AX362" s="14" t="s">
        <v>73</v>
      </c>
      <c r="AY362" s="227" t="s">
        <v>131</v>
      </c>
    </row>
    <row r="363" spans="1:65" s="15" customFormat="1" ht="10.199999999999999">
      <c r="B363" s="228"/>
      <c r="C363" s="229"/>
      <c r="D363" s="200" t="s">
        <v>143</v>
      </c>
      <c r="E363" s="230" t="s">
        <v>1</v>
      </c>
      <c r="F363" s="231" t="s">
        <v>146</v>
      </c>
      <c r="G363" s="229"/>
      <c r="H363" s="232">
        <v>45</v>
      </c>
      <c r="I363" s="233"/>
      <c r="J363" s="229"/>
      <c r="K363" s="229"/>
      <c r="L363" s="234"/>
      <c r="M363" s="235"/>
      <c r="N363" s="236"/>
      <c r="O363" s="236"/>
      <c r="P363" s="236"/>
      <c r="Q363" s="236"/>
      <c r="R363" s="236"/>
      <c r="S363" s="236"/>
      <c r="T363" s="237"/>
      <c r="AT363" s="238" t="s">
        <v>143</v>
      </c>
      <c r="AU363" s="238" t="s">
        <v>83</v>
      </c>
      <c r="AV363" s="15" t="s">
        <v>139</v>
      </c>
      <c r="AW363" s="15" t="s">
        <v>30</v>
      </c>
      <c r="AX363" s="15" t="s">
        <v>81</v>
      </c>
      <c r="AY363" s="238" t="s">
        <v>131</v>
      </c>
    </row>
    <row r="364" spans="1:65" s="2" customFormat="1" ht="37.799999999999997" customHeight="1">
      <c r="A364" s="35"/>
      <c r="B364" s="36"/>
      <c r="C364" s="187" t="s">
        <v>427</v>
      </c>
      <c r="D364" s="187" t="s">
        <v>134</v>
      </c>
      <c r="E364" s="188" t="s">
        <v>533</v>
      </c>
      <c r="F364" s="189" t="s">
        <v>534</v>
      </c>
      <c r="G364" s="190" t="s">
        <v>155</v>
      </c>
      <c r="H364" s="191">
        <v>45</v>
      </c>
      <c r="I364" s="192"/>
      <c r="J364" s="193">
        <f>ROUND(I364*H364,2)</f>
        <v>0</v>
      </c>
      <c r="K364" s="189" t="s">
        <v>138</v>
      </c>
      <c r="L364" s="40"/>
      <c r="M364" s="194" t="s">
        <v>1</v>
      </c>
      <c r="N364" s="195" t="s">
        <v>38</v>
      </c>
      <c r="O364" s="72"/>
      <c r="P364" s="196">
        <f>O364*H364</f>
        <v>0</v>
      </c>
      <c r="Q364" s="196">
        <v>0</v>
      </c>
      <c r="R364" s="196">
        <f>Q364*H364</f>
        <v>0</v>
      </c>
      <c r="S364" s="196">
        <v>0</v>
      </c>
      <c r="T364" s="197">
        <f>S364*H364</f>
        <v>0</v>
      </c>
      <c r="U364" s="35"/>
      <c r="V364" s="35"/>
      <c r="W364" s="35"/>
      <c r="X364" s="35"/>
      <c r="Y364" s="35"/>
      <c r="Z364" s="35"/>
      <c r="AA364" s="35"/>
      <c r="AB364" s="35"/>
      <c r="AC364" s="35"/>
      <c r="AD364" s="35"/>
      <c r="AE364" s="35"/>
      <c r="AR364" s="198" t="s">
        <v>189</v>
      </c>
      <c r="AT364" s="198" t="s">
        <v>134</v>
      </c>
      <c r="AU364" s="198" t="s">
        <v>83</v>
      </c>
      <c r="AY364" s="18" t="s">
        <v>131</v>
      </c>
      <c r="BE364" s="199">
        <f>IF(N364="základní",J364,0)</f>
        <v>0</v>
      </c>
      <c r="BF364" s="199">
        <f>IF(N364="snížená",J364,0)</f>
        <v>0</v>
      </c>
      <c r="BG364" s="199">
        <f>IF(N364="zákl. přenesená",J364,0)</f>
        <v>0</v>
      </c>
      <c r="BH364" s="199">
        <f>IF(N364="sníž. přenesená",J364,0)</f>
        <v>0</v>
      </c>
      <c r="BI364" s="199">
        <f>IF(N364="nulová",J364,0)</f>
        <v>0</v>
      </c>
      <c r="BJ364" s="18" t="s">
        <v>81</v>
      </c>
      <c r="BK364" s="199">
        <f>ROUND(I364*H364,2)</f>
        <v>0</v>
      </c>
      <c r="BL364" s="18" t="s">
        <v>189</v>
      </c>
      <c r="BM364" s="198" t="s">
        <v>535</v>
      </c>
    </row>
    <row r="365" spans="1:65" s="2" customFormat="1" ht="19.2">
      <c r="A365" s="35"/>
      <c r="B365" s="36"/>
      <c r="C365" s="37"/>
      <c r="D365" s="200" t="s">
        <v>140</v>
      </c>
      <c r="E365" s="37"/>
      <c r="F365" s="201" t="s">
        <v>534</v>
      </c>
      <c r="G365" s="37"/>
      <c r="H365" s="37"/>
      <c r="I365" s="202"/>
      <c r="J365" s="37"/>
      <c r="K365" s="37"/>
      <c r="L365" s="40"/>
      <c r="M365" s="203"/>
      <c r="N365" s="204"/>
      <c r="O365" s="72"/>
      <c r="P365" s="72"/>
      <c r="Q365" s="72"/>
      <c r="R365" s="72"/>
      <c r="S365" s="72"/>
      <c r="T365" s="73"/>
      <c r="U365" s="35"/>
      <c r="V365" s="35"/>
      <c r="W365" s="35"/>
      <c r="X365" s="35"/>
      <c r="Y365" s="35"/>
      <c r="Z365" s="35"/>
      <c r="AA365" s="35"/>
      <c r="AB365" s="35"/>
      <c r="AC365" s="35"/>
      <c r="AD365" s="35"/>
      <c r="AE365" s="35"/>
      <c r="AT365" s="18" t="s">
        <v>140</v>
      </c>
      <c r="AU365" s="18" t="s">
        <v>83</v>
      </c>
    </row>
    <row r="366" spans="1:65" s="2" customFormat="1" ht="10.199999999999999">
      <c r="A366" s="35"/>
      <c r="B366" s="36"/>
      <c r="C366" s="37"/>
      <c r="D366" s="205" t="s">
        <v>141</v>
      </c>
      <c r="E366" s="37"/>
      <c r="F366" s="206" t="s">
        <v>536</v>
      </c>
      <c r="G366" s="37"/>
      <c r="H366" s="37"/>
      <c r="I366" s="202"/>
      <c r="J366" s="37"/>
      <c r="K366" s="37"/>
      <c r="L366" s="40"/>
      <c r="M366" s="203"/>
      <c r="N366" s="204"/>
      <c r="O366" s="72"/>
      <c r="P366" s="72"/>
      <c r="Q366" s="72"/>
      <c r="R366" s="72"/>
      <c r="S366" s="72"/>
      <c r="T366" s="73"/>
      <c r="U366" s="35"/>
      <c r="V366" s="35"/>
      <c r="W366" s="35"/>
      <c r="X366" s="35"/>
      <c r="Y366" s="35"/>
      <c r="Z366" s="35"/>
      <c r="AA366" s="35"/>
      <c r="AB366" s="35"/>
      <c r="AC366" s="35"/>
      <c r="AD366" s="35"/>
      <c r="AE366" s="35"/>
      <c r="AT366" s="18" t="s">
        <v>141</v>
      </c>
      <c r="AU366" s="18" t="s">
        <v>83</v>
      </c>
    </row>
    <row r="367" spans="1:65" s="2" customFormat="1" ht="44.25" customHeight="1">
      <c r="A367" s="35"/>
      <c r="B367" s="36"/>
      <c r="C367" s="187" t="s">
        <v>537</v>
      </c>
      <c r="D367" s="187" t="s">
        <v>134</v>
      </c>
      <c r="E367" s="188" t="s">
        <v>538</v>
      </c>
      <c r="F367" s="189" t="s">
        <v>539</v>
      </c>
      <c r="G367" s="190" t="s">
        <v>155</v>
      </c>
      <c r="H367" s="191">
        <v>17.600000000000001</v>
      </c>
      <c r="I367" s="192"/>
      <c r="J367" s="193">
        <f>ROUND(I367*H367,2)</f>
        <v>0</v>
      </c>
      <c r="K367" s="189" t="s">
        <v>138</v>
      </c>
      <c r="L367" s="40"/>
      <c r="M367" s="194" t="s">
        <v>1</v>
      </c>
      <c r="N367" s="195" t="s">
        <v>38</v>
      </c>
      <c r="O367" s="72"/>
      <c r="P367" s="196">
        <f>O367*H367</f>
        <v>0</v>
      </c>
      <c r="Q367" s="196">
        <v>0</v>
      </c>
      <c r="R367" s="196">
        <f>Q367*H367</f>
        <v>0</v>
      </c>
      <c r="S367" s="196">
        <v>0</v>
      </c>
      <c r="T367" s="197">
        <f>S367*H367</f>
        <v>0</v>
      </c>
      <c r="U367" s="35"/>
      <c r="V367" s="35"/>
      <c r="W367" s="35"/>
      <c r="X367" s="35"/>
      <c r="Y367" s="35"/>
      <c r="Z367" s="35"/>
      <c r="AA367" s="35"/>
      <c r="AB367" s="35"/>
      <c r="AC367" s="35"/>
      <c r="AD367" s="35"/>
      <c r="AE367" s="35"/>
      <c r="AR367" s="198" t="s">
        <v>189</v>
      </c>
      <c r="AT367" s="198" t="s">
        <v>134</v>
      </c>
      <c r="AU367" s="198" t="s">
        <v>83</v>
      </c>
      <c r="AY367" s="18" t="s">
        <v>131</v>
      </c>
      <c r="BE367" s="199">
        <f>IF(N367="základní",J367,0)</f>
        <v>0</v>
      </c>
      <c r="BF367" s="199">
        <f>IF(N367="snížená",J367,0)</f>
        <v>0</v>
      </c>
      <c r="BG367" s="199">
        <f>IF(N367="zákl. přenesená",J367,0)</f>
        <v>0</v>
      </c>
      <c r="BH367" s="199">
        <f>IF(N367="sníž. přenesená",J367,0)</f>
        <v>0</v>
      </c>
      <c r="BI367" s="199">
        <f>IF(N367="nulová",J367,0)</f>
        <v>0</v>
      </c>
      <c r="BJ367" s="18" t="s">
        <v>81</v>
      </c>
      <c r="BK367" s="199">
        <f>ROUND(I367*H367,2)</f>
        <v>0</v>
      </c>
      <c r="BL367" s="18" t="s">
        <v>189</v>
      </c>
      <c r="BM367" s="198" t="s">
        <v>540</v>
      </c>
    </row>
    <row r="368" spans="1:65" s="2" customFormat="1" ht="28.8">
      <c r="A368" s="35"/>
      <c r="B368" s="36"/>
      <c r="C368" s="37"/>
      <c r="D368" s="200" t="s">
        <v>140</v>
      </c>
      <c r="E368" s="37"/>
      <c r="F368" s="201" t="s">
        <v>539</v>
      </c>
      <c r="G368" s="37"/>
      <c r="H368" s="37"/>
      <c r="I368" s="202"/>
      <c r="J368" s="37"/>
      <c r="K368" s="37"/>
      <c r="L368" s="40"/>
      <c r="M368" s="203"/>
      <c r="N368" s="204"/>
      <c r="O368" s="72"/>
      <c r="P368" s="72"/>
      <c r="Q368" s="72"/>
      <c r="R368" s="72"/>
      <c r="S368" s="72"/>
      <c r="T368" s="73"/>
      <c r="U368" s="35"/>
      <c r="V368" s="35"/>
      <c r="W368" s="35"/>
      <c r="X368" s="35"/>
      <c r="Y368" s="35"/>
      <c r="Z368" s="35"/>
      <c r="AA368" s="35"/>
      <c r="AB368" s="35"/>
      <c r="AC368" s="35"/>
      <c r="AD368" s="35"/>
      <c r="AE368" s="35"/>
      <c r="AT368" s="18" t="s">
        <v>140</v>
      </c>
      <c r="AU368" s="18" t="s">
        <v>83</v>
      </c>
    </row>
    <row r="369" spans="1:65" s="2" customFormat="1" ht="10.199999999999999">
      <c r="A369" s="35"/>
      <c r="B369" s="36"/>
      <c r="C369" s="37"/>
      <c r="D369" s="205" t="s">
        <v>141</v>
      </c>
      <c r="E369" s="37"/>
      <c r="F369" s="206" t="s">
        <v>541</v>
      </c>
      <c r="G369" s="37"/>
      <c r="H369" s="37"/>
      <c r="I369" s="202"/>
      <c r="J369" s="37"/>
      <c r="K369" s="37"/>
      <c r="L369" s="40"/>
      <c r="M369" s="203"/>
      <c r="N369" s="204"/>
      <c r="O369" s="72"/>
      <c r="P369" s="72"/>
      <c r="Q369" s="72"/>
      <c r="R369" s="72"/>
      <c r="S369" s="72"/>
      <c r="T369" s="73"/>
      <c r="U369" s="35"/>
      <c r="V369" s="35"/>
      <c r="W369" s="35"/>
      <c r="X369" s="35"/>
      <c r="Y369" s="35"/>
      <c r="Z369" s="35"/>
      <c r="AA369" s="35"/>
      <c r="AB369" s="35"/>
      <c r="AC369" s="35"/>
      <c r="AD369" s="35"/>
      <c r="AE369" s="35"/>
      <c r="AT369" s="18" t="s">
        <v>141</v>
      </c>
      <c r="AU369" s="18" t="s">
        <v>83</v>
      </c>
    </row>
    <row r="370" spans="1:65" s="13" customFormat="1" ht="10.199999999999999">
      <c r="B370" s="207"/>
      <c r="C370" s="208"/>
      <c r="D370" s="200" t="s">
        <v>143</v>
      </c>
      <c r="E370" s="209" t="s">
        <v>1</v>
      </c>
      <c r="F370" s="210" t="s">
        <v>542</v>
      </c>
      <c r="G370" s="208"/>
      <c r="H370" s="209" t="s">
        <v>1</v>
      </c>
      <c r="I370" s="211"/>
      <c r="J370" s="208"/>
      <c r="K370" s="208"/>
      <c r="L370" s="212"/>
      <c r="M370" s="213"/>
      <c r="N370" s="214"/>
      <c r="O370" s="214"/>
      <c r="P370" s="214"/>
      <c r="Q370" s="214"/>
      <c r="R370" s="214"/>
      <c r="S370" s="214"/>
      <c r="T370" s="215"/>
      <c r="AT370" s="216" t="s">
        <v>143</v>
      </c>
      <c r="AU370" s="216" t="s">
        <v>83</v>
      </c>
      <c r="AV370" s="13" t="s">
        <v>81</v>
      </c>
      <c r="AW370" s="13" t="s">
        <v>30</v>
      </c>
      <c r="AX370" s="13" t="s">
        <v>73</v>
      </c>
      <c r="AY370" s="216" t="s">
        <v>131</v>
      </c>
    </row>
    <row r="371" spans="1:65" s="14" customFormat="1" ht="10.199999999999999">
      <c r="B371" s="217"/>
      <c r="C371" s="218"/>
      <c r="D371" s="200" t="s">
        <v>143</v>
      </c>
      <c r="E371" s="219" t="s">
        <v>1</v>
      </c>
      <c r="F371" s="220" t="s">
        <v>543</v>
      </c>
      <c r="G371" s="218"/>
      <c r="H371" s="221">
        <v>17.600000000000001</v>
      </c>
      <c r="I371" s="222"/>
      <c r="J371" s="218"/>
      <c r="K371" s="218"/>
      <c r="L371" s="223"/>
      <c r="M371" s="224"/>
      <c r="N371" s="225"/>
      <c r="O371" s="225"/>
      <c r="P371" s="225"/>
      <c r="Q371" s="225"/>
      <c r="R371" s="225"/>
      <c r="S371" s="225"/>
      <c r="T371" s="226"/>
      <c r="AT371" s="227" t="s">
        <v>143</v>
      </c>
      <c r="AU371" s="227" t="s">
        <v>83</v>
      </c>
      <c r="AV371" s="14" t="s">
        <v>83</v>
      </c>
      <c r="AW371" s="14" t="s">
        <v>30</v>
      </c>
      <c r="AX371" s="14" t="s">
        <v>73</v>
      </c>
      <c r="AY371" s="227" t="s">
        <v>131</v>
      </c>
    </row>
    <row r="372" spans="1:65" s="15" customFormat="1" ht="10.199999999999999">
      <c r="B372" s="228"/>
      <c r="C372" s="229"/>
      <c r="D372" s="200" t="s">
        <v>143</v>
      </c>
      <c r="E372" s="230" t="s">
        <v>1</v>
      </c>
      <c r="F372" s="231" t="s">
        <v>146</v>
      </c>
      <c r="G372" s="229"/>
      <c r="H372" s="232">
        <v>17.600000000000001</v>
      </c>
      <c r="I372" s="233"/>
      <c r="J372" s="229"/>
      <c r="K372" s="229"/>
      <c r="L372" s="234"/>
      <c r="M372" s="235"/>
      <c r="N372" s="236"/>
      <c r="O372" s="236"/>
      <c r="P372" s="236"/>
      <c r="Q372" s="236"/>
      <c r="R372" s="236"/>
      <c r="S372" s="236"/>
      <c r="T372" s="237"/>
      <c r="AT372" s="238" t="s">
        <v>143</v>
      </c>
      <c r="AU372" s="238" t="s">
        <v>83</v>
      </c>
      <c r="AV372" s="15" t="s">
        <v>139</v>
      </c>
      <c r="AW372" s="15" t="s">
        <v>30</v>
      </c>
      <c r="AX372" s="15" t="s">
        <v>81</v>
      </c>
      <c r="AY372" s="238" t="s">
        <v>131</v>
      </c>
    </row>
    <row r="373" spans="1:65" s="2" customFormat="1" ht="33" customHeight="1">
      <c r="A373" s="35"/>
      <c r="B373" s="36"/>
      <c r="C373" s="187" t="s">
        <v>430</v>
      </c>
      <c r="D373" s="187" t="s">
        <v>134</v>
      </c>
      <c r="E373" s="188" t="s">
        <v>544</v>
      </c>
      <c r="F373" s="189" t="s">
        <v>545</v>
      </c>
      <c r="G373" s="190" t="s">
        <v>155</v>
      </c>
      <c r="H373" s="191">
        <v>17.600000000000001</v>
      </c>
      <c r="I373" s="192"/>
      <c r="J373" s="193">
        <f>ROUND(I373*H373,2)</f>
        <v>0</v>
      </c>
      <c r="K373" s="189" t="s">
        <v>138</v>
      </c>
      <c r="L373" s="40"/>
      <c r="M373" s="194" t="s">
        <v>1</v>
      </c>
      <c r="N373" s="195" t="s">
        <v>38</v>
      </c>
      <c r="O373" s="72"/>
      <c r="P373" s="196">
        <f>O373*H373</f>
        <v>0</v>
      </c>
      <c r="Q373" s="196">
        <v>0</v>
      </c>
      <c r="R373" s="196">
        <f>Q373*H373</f>
        <v>0</v>
      </c>
      <c r="S373" s="196">
        <v>0</v>
      </c>
      <c r="T373" s="197">
        <f>S373*H373</f>
        <v>0</v>
      </c>
      <c r="U373" s="35"/>
      <c r="V373" s="35"/>
      <c r="W373" s="35"/>
      <c r="X373" s="35"/>
      <c r="Y373" s="35"/>
      <c r="Z373" s="35"/>
      <c r="AA373" s="35"/>
      <c r="AB373" s="35"/>
      <c r="AC373" s="35"/>
      <c r="AD373" s="35"/>
      <c r="AE373" s="35"/>
      <c r="AR373" s="198" t="s">
        <v>189</v>
      </c>
      <c r="AT373" s="198" t="s">
        <v>134</v>
      </c>
      <c r="AU373" s="198" t="s">
        <v>83</v>
      </c>
      <c r="AY373" s="18" t="s">
        <v>131</v>
      </c>
      <c r="BE373" s="199">
        <f>IF(N373="základní",J373,0)</f>
        <v>0</v>
      </c>
      <c r="BF373" s="199">
        <f>IF(N373="snížená",J373,0)</f>
        <v>0</v>
      </c>
      <c r="BG373" s="199">
        <f>IF(N373="zákl. přenesená",J373,0)</f>
        <v>0</v>
      </c>
      <c r="BH373" s="199">
        <f>IF(N373="sníž. přenesená",J373,0)</f>
        <v>0</v>
      </c>
      <c r="BI373" s="199">
        <f>IF(N373="nulová",J373,0)</f>
        <v>0</v>
      </c>
      <c r="BJ373" s="18" t="s">
        <v>81</v>
      </c>
      <c r="BK373" s="199">
        <f>ROUND(I373*H373,2)</f>
        <v>0</v>
      </c>
      <c r="BL373" s="18" t="s">
        <v>189</v>
      </c>
      <c r="BM373" s="198" t="s">
        <v>546</v>
      </c>
    </row>
    <row r="374" spans="1:65" s="2" customFormat="1" ht="19.2">
      <c r="A374" s="35"/>
      <c r="B374" s="36"/>
      <c r="C374" s="37"/>
      <c r="D374" s="200" t="s">
        <v>140</v>
      </c>
      <c r="E374" s="37"/>
      <c r="F374" s="201" t="s">
        <v>545</v>
      </c>
      <c r="G374" s="37"/>
      <c r="H374" s="37"/>
      <c r="I374" s="202"/>
      <c r="J374" s="37"/>
      <c r="K374" s="37"/>
      <c r="L374" s="40"/>
      <c r="M374" s="203"/>
      <c r="N374" s="204"/>
      <c r="O374" s="72"/>
      <c r="P374" s="72"/>
      <c r="Q374" s="72"/>
      <c r="R374" s="72"/>
      <c r="S374" s="72"/>
      <c r="T374" s="73"/>
      <c r="U374" s="35"/>
      <c r="V374" s="35"/>
      <c r="W374" s="35"/>
      <c r="X374" s="35"/>
      <c r="Y374" s="35"/>
      <c r="Z374" s="35"/>
      <c r="AA374" s="35"/>
      <c r="AB374" s="35"/>
      <c r="AC374" s="35"/>
      <c r="AD374" s="35"/>
      <c r="AE374" s="35"/>
      <c r="AT374" s="18" t="s">
        <v>140</v>
      </c>
      <c r="AU374" s="18" t="s">
        <v>83</v>
      </c>
    </row>
    <row r="375" spans="1:65" s="2" customFormat="1" ht="10.199999999999999">
      <c r="A375" s="35"/>
      <c r="B375" s="36"/>
      <c r="C375" s="37"/>
      <c r="D375" s="205" t="s">
        <v>141</v>
      </c>
      <c r="E375" s="37"/>
      <c r="F375" s="206" t="s">
        <v>547</v>
      </c>
      <c r="G375" s="37"/>
      <c r="H375" s="37"/>
      <c r="I375" s="202"/>
      <c r="J375" s="37"/>
      <c r="K375" s="37"/>
      <c r="L375" s="40"/>
      <c r="M375" s="203"/>
      <c r="N375" s="204"/>
      <c r="O375" s="72"/>
      <c r="P375" s="72"/>
      <c r="Q375" s="72"/>
      <c r="R375" s="72"/>
      <c r="S375" s="72"/>
      <c r="T375" s="73"/>
      <c r="U375" s="35"/>
      <c r="V375" s="35"/>
      <c r="W375" s="35"/>
      <c r="X375" s="35"/>
      <c r="Y375" s="35"/>
      <c r="Z375" s="35"/>
      <c r="AA375" s="35"/>
      <c r="AB375" s="35"/>
      <c r="AC375" s="35"/>
      <c r="AD375" s="35"/>
      <c r="AE375" s="35"/>
      <c r="AT375" s="18" t="s">
        <v>141</v>
      </c>
      <c r="AU375" s="18" t="s">
        <v>83</v>
      </c>
    </row>
    <row r="376" spans="1:65" s="2" customFormat="1" ht="49.05" customHeight="1">
      <c r="A376" s="35"/>
      <c r="B376" s="36"/>
      <c r="C376" s="187" t="s">
        <v>548</v>
      </c>
      <c r="D376" s="187" t="s">
        <v>134</v>
      </c>
      <c r="E376" s="188" t="s">
        <v>549</v>
      </c>
      <c r="F376" s="189" t="s">
        <v>550</v>
      </c>
      <c r="G376" s="190" t="s">
        <v>217</v>
      </c>
      <c r="H376" s="191">
        <v>0.48</v>
      </c>
      <c r="I376" s="192"/>
      <c r="J376" s="193">
        <f>ROUND(I376*H376,2)</f>
        <v>0</v>
      </c>
      <c r="K376" s="189" t="s">
        <v>138</v>
      </c>
      <c r="L376" s="40"/>
      <c r="M376" s="194" t="s">
        <v>1</v>
      </c>
      <c r="N376" s="195" t="s">
        <v>38</v>
      </c>
      <c r="O376" s="72"/>
      <c r="P376" s="196">
        <f>O376*H376</f>
        <v>0</v>
      </c>
      <c r="Q376" s="196">
        <v>0</v>
      </c>
      <c r="R376" s="196">
        <f>Q376*H376</f>
        <v>0</v>
      </c>
      <c r="S376" s="196">
        <v>0</v>
      </c>
      <c r="T376" s="197">
        <f>S376*H376</f>
        <v>0</v>
      </c>
      <c r="U376" s="35"/>
      <c r="V376" s="35"/>
      <c r="W376" s="35"/>
      <c r="X376" s="35"/>
      <c r="Y376" s="35"/>
      <c r="Z376" s="35"/>
      <c r="AA376" s="35"/>
      <c r="AB376" s="35"/>
      <c r="AC376" s="35"/>
      <c r="AD376" s="35"/>
      <c r="AE376" s="35"/>
      <c r="AR376" s="198" t="s">
        <v>189</v>
      </c>
      <c r="AT376" s="198" t="s">
        <v>134</v>
      </c>
      <c r="AU376" s="198" t="s">
        <v>83</v>
      </c>
      <c r="AY376" s="18" t="s">
        <v>131</v>
      </c>
      <c r="BE376" s="199">
        <f>IF(N376="základní",J376,0)</f>
        <v>0</v>
      </c>
      <c r="BF376" s="199">
        <f>IF(N376="snížená",J376,0)</f>
        <v>0</v>
      </c>
      <c r="BG376" s="199">
        <f>IF(N376="zákl. přenesená",J376,0)</f>
        <v>0</v>
      </c>
      <c r="BH376" s="199">
        <f>IF(N376="sníž. přenesená",J376,0)</f>
        <v>0</v>
      </c>
      <c r="BI376" s="199">
        <f>IF(N376="nulová",J376,0)</f>
        <v>0</v>
      </c>
      <c r="BJ376" s="18" t="s">
        <v>81</v>
      </c>
      <c r="BK376" s="199">
        <f>ROUND(I376*H376,2)</f>
        <v>0</v>
      </c>
      <c r="BL376" s="18" t="s">
        <v>189</v>
      </c>
      <c r="BM376" s="198" t="s">
        <v>551</v>
      </c>
    </row>
    <row r="377" spans="1:65" s="2" customFormat="1" ht="28.8">
      <c r="A377" s="35"/>
      <c r="B377" s="36"/>
      <c r="C377" s="37"/>
      <c r="D377" s="200" t="s">
        <v>140</v>
      </c>
      <c r="E377" s="37"/>
      <c r="F377" s="201" t="s">
        <v>550</v>
      </c>
      <c r="G377" s="37"/>
      <c r="H377" s="37"/>
      <c r="I377" s="202"/>
      <c r="J377" s="37"/>
      <c r="K377" s="37"/>
      <c r="L377" s="40"/>
      <c r="M377" s="203"/>
      <c r="N377" s="204"/>
      <c r="O377" s="72"/>
      <c r="P377" s="72"/>
      <c r="Q377" s="72"/>
      <c r="R377" s="72"/>
      <c r="S377" s="72"/>
      <c r="T377" s="73"/>
      <c r="U377" s="35"/>
      <c r="V377" s="35"/>
      <c r="W377" s="35"/>
      <c r="X377" s="35"/>
      <c r="Y377" s="35"/>
      <c r="Z377" s="35"/>
      <c r="AA377" s="35"/>
      <c r="AB377" s="35"/>
      <c r="AC377" s="35"/>
      <c r="AD377" s="35"/>
      <c r="AE377" s="35"/>
      <c r="AT377" s="18" t="s">
        <v>140</v>
      </c>
      <c r="AU377" s="18" t="s">
        <v>83</v>
      </c>
    </row>
    <row r="378" spans="1:65" s="2" customFormat="1" ht="10.199999999999999">
      <c r="A378" s="35"/>
      <c r="B378" s="36"/>
      <c r="C378" s="37"/>
      <c r="D378" s="205" t="s">
        <v>141</v>
      </c>
      <c r="E378" s="37"/>
      <c r="F378" s="206" t="s">
        <v>552</v>
      </c>
      <c r="G378" s="37"/>
      <c r="H378" s="37"/>
      <c r="I378" s="202"/>
      <c r="J378" s="37"/>
      <c r="K378" s="37"/>
      <c r="L378" s="40"/>
      <c r="M378" s="203"/>
      <c r="N378" s="204"/>
      <c r="O378" s="72"/>
      <c r="P378" s="72"/>
      <c r="Q378" s="72"/>
      <c r="R378" s="72"/>
      <c r="S378" s="72"/>
      <c r="T378" s="73"/>
      <c r="U378" s="35"/>
      <c r="V378" s="35"/>
      <c r="W378" s="35"/>
      <c r="X378" s="35"/>
      <c r="Y378" s="35"/>
      <c r="Z378" s="35"/>
      <c r="AA378" s="35"/>
      <c r="AB378" s="35"/>
      <c r="AC378" s="35"/>
      <c r="AD378" s="35"/>
      <c r="AE378" s="35"/>
      <c r="AT378" s="18" t="s">
        <v>141</v>
      </c>
      <c r="AU378" s="18" t="s">
        <v>83</v>
      </c>
    </row>
    <row r="379" spans="1:65" s="12" customFormat="1" ht="22.8" customHeight="1">
      <c r="B379" s="171"/>
      <c r="C379" s="172"/>
      <c r="D379" s="173" t="s">
        <v>72</v>
      </c>
      <c r="E379" s="185" t="s">
        <v>247</v>
      </c>
      <c r="F379" s="185" t="s">
        <v>248</v>
      </c>
      <c r="G379" s="172"/>
      <c r="H379" s="172"/>
      <c r="I379" s="175"/>
      <c r="J379" s="186">
        <f>BK379</f>
        <v>0</v>
      </c>
      <c r="K379" s="172"/>
      <c r="L379" s="177"/>
      <c r="M379" s="178"/>
      <c r="N379" s="179"/>
      <c r="O379" s="179"/>
      <c r="P379" s="180">
        <f>SUM(P380:P435)</f>
        <v>0</v>
      </c>
      <c r="Q379" s="179"/>
      <c r="R379" s="180">
        <f>SUM(R380:R435)</f>
        <v>0</v>
      </c>
      <c r="S379" s="179"/>
      <c r="T379" s="181">
        <f>SUM(T380:T435)</f>
        <v>0</v>
      </c>
      <c r="AR379" s="182" t="s">
        <v>83</v>
      </c>
      <c r="AT379" s="183" t="s">
        <v>72</v>
      </c>
      <c r="AU379" s="183" t="s">
        <v>81</v>
      </c>
      <c r="AY379" s="182" t="s">
        <v>131</v>
      </c>
      <c r="BK379" s="184">
        <f>SUM(BK380:BK435)</f>
        <v>0</v>
      </c>
    </row>
    <row r="380" spans="1:65" s="2" customFormat="1" ht="44.25" customHeight="1">
      <c r="A380" s="35"/>
      <c r="B380" s="36"/>
      <c r="C380" s="187" t="s">
        <v>434</v>
      </c>
      <c r="D380" s="187" t="s">
        <v>134</v>
      </c>
      <c r="E380" s="188" t="s">
        <v>553</v>
      </c>
      <c r="F380" s="189" t="s">
        <v>554</v>
      </c>
      <c r="G380" s="190" t="s">
        <v>268</v>
      </c>
      <c r="H380" s="191">
        <v>4</v>
      </c>
      <c r="I380" s="192"/>
      <c r="J380" s="193">
        <f>ROUND(I380*H380,2)</f>
        <v>0</v>
      </c>
      <c r="K380" s="189" t="s">
        <v>138</v>
      </c>
      <c r="L380" s="40"/>
      <c r="M380" s="194" t="s">
        <v>1</v>
      </c>
      <c r="N380" s="195" t="s">
        <v>38</v>
      </c>
      <c r="O380" s="72"/>
      <c r="P380" s="196">
        <f>O380*H380</f>
        <v>0</v>
      </c>
      <c r="Q380" s="196">
        <v>0</v>
      </c>
      <c r="R380" s="196">
        <f>Q380*H380</f>
        <v>0</v>
      </c>
      <c r="S380" s="196">
        <v>0</v>
      </c>
      <c r="T380" s="197">
        <f>S380*H380</f>
        <v>0</v>
      </c>
      <c r="U380" s="35"/>
      <c r="V380" s="35"/>
      <c r="W380" s="35"/>
      <c r="X380" s="35"/>
      <c r="Y380" s="35"/>
      <c r="Z380" s="35"/>
      <c r="AA380" s="35"/>
      <c r="AB380" s="35"/>
      <c r="AC380" s="35"/>
      <c r="AD380" s="35"/>
      <c r="AE380" s="35"/>
      <c r="AR380" s="198" t="s">
        <v>189</v>
      </c>
      <c r="AT380" s="198" t="s">
        <v>134</v>
      </c>
      <c r="AU380" s="198" t="s">
        <v>83</v>
      </c>
      <c r="AY380" s="18" t="s">
        <v>131</v>
      </c>
      <c r="BE380" s="199">
        <f>IF(N380="základní",J380,0)</f>
        <v>0</v>
      </c>
      <c r="BF380" s="199">
        <f>IF(N380="snížená",J380,0)</f>
        <v>0</v>
      </c>
      <c r="BG380" s="199">
        <f>IF(N380="zákl. přenesená",J380,0)</f>
        <v>0</v>
      </c>
      <c r="BH380" s="199">
        <f>IF(N380="sníž. přenesená",J380,0)</f>
        <v>0</v>
      </c>
      <c r="BI380" s="199">
        <f>IF(N380="nulová",J380,0)</f>
        <v>0</v>
      </c>
      <c r="BJ380" s="18" t="s">
        <v>81</v>
      </c>
      <c r="BK380" s="199">
        <f>ROUND(I380*H380,2)</f>
        <v>0</v>
      </c>
      <c r="BL380" s="18" t="s">
        <v>189</v>
      </c>
      <c r="BM380" s="198" t="s">
        <v>555</v>
      </c>
    </row>
    <row r="381" spans="1:65" s="2" customFormat="1" ht="28.8">
      <c r="A381" s="35"/>
      <c r="B381" s="36"/>
      <c r="C381" s="37"/>
      <c r="D381" s="200" t="s">
        <v>140</v>
      </c>
      <c r="E381" s="37"/>
      <c r="F381" s="201" t="s">
        <v>554</v>
      </c>
      <c r="G381" s="37"/>
      <c r="H381" s="37"/>
      <c r="I381" s="202"/>
      <c r="J381" s="37"/>
      <c r="K381" s="37"/>
      <c r="L381" s="40"/>
      <c r="M381" s="203"/>
      <c r="N381" s="204"/>
      <c r="O381" s="72"/>
      <c r="P381" s="72"/>
      <c r="Q381" s="72"/>
      <c r="R381" s="72"/>
      <c r="S381" s="72"/>
      <c r="T381" s="73"/>
      <c r="U381" s="35"/>
      <c r="V381" s="35"/>
      <c r="W381" s="35"/>
      <c r="X381" s="35"/>
      <c r="Y381" s="35"/>
      <c r="Z381" s="35"/>
      <c r="AA381" s="35"/>
      <c r="AB381" s="35"/>
      <c r="AC381" s="35"/>
      <c r="AD381" s="35"/>
      <c r="AE381" s="35"/>
      <c r="AT381" s="18" t="s">
        <v>140</v>
      </c>
      <c r="AU381" s="18" t="s">
        <v>83</v>
      </c>
    </row>
    <row r="382" spans="1:65" s="2" customFormat="1" ht="10.199999999999999">
      <c r="A382" s="35"/>
      <c r="B382" s="36"/>
      <c r="C382" s="37"/>
      <c r="D382" s="205" t="s">
        <v>141</v>
      </c>
      <c r="E382" s="37"/>
      <c r="F382" s="206" t="s">
        <v>556</v>
      </c>
      <c r="G382" s="37"/>
      <c r="H382" s="37"/>
      <c r="I382" s="202"/>
      <c r="J382" s="37"/>
      <c r="K382" s="37"/>
      <c r="L382" s="40"/>
      <c r="M382" s="203"/>
      <c r="N382" s="204"/>
      <c r="O382" s="72"/>
      <c r="P382" s="72"/>
      <c r="Q382" s="72"/>
      <c r="R382" s="72"/>
      <c r="S382" s="72"/>
      <c r="T382" s="73"/>
      <c r="U382" s="35"/>
      <c r="V382" s="35"/>
      <c r="W382" s="35"/>
      <c r="X382" s="35"/>
      <c r="Y382" s="35"/>
      <c r="Z382" s="35"/>
      <c r="AA382" s="35"/>
      <c r="AB382" s="35"/>
      <c r="AC382" s="35"/>
      <c r="AD382" s="35"/>
      <c r="AE382" s="35"/>
      <c r="AT382" s="18" t="s">
        <v>141</v>
      </c>
      <c r="AU382" s="18" t="s">
        <v>83</v>
      </c>
    </row>
    <row r="383" spans="1:65" s="13" customFormat="1" ht="10.199999999999999">
      <c r="B383" s="207"/>
      <c r="C383" s="208"/>
      <c r="D383" s="200" t="s">
        <v>143</v>
      </c>
      <c r="E383" s="209" t="s">
        <v>1</v>
      </c>
      <c r="F383" s="210" t="s">
        <v>557</v>
      </c>
      <c r="G383" s="208"/>
      <c r="H383" s="209" t="s">
        <v>1</v>
      </c>
      <c r="I383" s="211"/>
      <c r="J383" s="208"/>
      <c r="K383" s="208"/>
      <c r="L383" s="212"/>
      <c r="M383" s="213"/>
      <c r="N383" s="214"/>
      <c r="O383" s="214"/>
      <c r="P383" s="214"/>
      <c r="Q383" s="214"/>
      <c r="R383" s="214"/>
      <c r="S383" s="214"/>
      <c r="T383" s="215"/>
      <c r="AT383" s="216" t="s">
        <v>143</v>
      </c>
      <c r="AU383" s="216" t="s">
        <v>83</v>
      </c>
      <c r="AV383" s="13" t="s">
        <v>81</v>
      </c>
      <c r="AW383" s="13" t="s">
        <v>30</v>
      </c>
      <c r="AX383" s="13" t="s">
        <v>73</v>
      </c>
      <c r="AY383" s="216" t="s">
        <v>131</v>
      </c>
    </row>
    <row r="384" spans="1:65" s="14" customFormat="1" ht="10.199999999999999">
      <c r="B384" s="217"/>
      <c r="C384" s="218"/>
      <c r="D384" s="200" t="s">
        <v>143</v>
      </c>
      <c r="E384" s="219" t="s">
        <v>1</v>
      </c>
      <c r="F384" s="220" t="s">
        <v>139</v>
      </c>
      <c r="G384" s="218"/>
      <c r="H384" s="221">
        <v>4</v>
      </c>
      <c r="I384" s="222"/>
      <c r="J384" s="218"/>
      <c r="K384" s="218"/>
      <c r="L384" s="223"/>
      <c r="M384" s="224"/>
      <c r="N384" s="225"/>
      <c r="O384" s="225"/>
      <c r="P384" s="225"/>
      <c r="Q384" s="225"/>
      <c r="R384" s="225"/>
      <c r="S384" s="225"/>
      <c r="T384" s="226"/>
      <c r="AT384" s="227" t="s">
        <v>143</v>
      </c>
      <c r="AU384" s="227" t="s">
        <v>83</v>
      </c>
      <c r="AV384" s="14" t="s">
        <v>83</v>
      </c>
      <c r="AW384" s="14" t="s">
        <v>30</v>
      </c>
      <c r="AX384" s="14" t="s">
        <v>73</v>
      </c>
      <c r="AY384" s="227" t="s">
        <v>131</v>
      </c>
    </row>
    <row r="385" spans="1:65" s="15" customFormat="1" ht="10.199999999999999">
      <c r="B385" s="228"/>
      <c r="C385" s="229"/>
      <c r="D385" s="200" t="s">
        <v>143</v>
      </c>
      <c r="E385" s="230" t="s">
        <v>1</v>
      </c>
      <c r="F385" s="231" t="s">
        <v>146</v>
      </c>
      <c r="G385" s="229"/>
      <c r="H385" s="232">
        <v>4</v>
      </c>
      <c r="I385" s="233"/>
      <c r="J385" s="229"/>
      <c r="K385" s="229"/>
      <c r="L385" s="234"/>
      <c r="M385" s="235"/>
      <c r="N385" s="236"/>
      <c r="O385" s="236"/>
      <c r="P385" s="236"/>
      <c r="Q385" s="236"/>
      <c r="R385" s="236"/>
      <c r="S385" s="236"/>
      <c r="T385" s="237"/>
      <c r="AT385" s="238" t="s">
        <v>143</v>
      </c>
      <c r="AU385" s="238" t="s">
        <v>83</v>
      </c>
      <c r="AV385" s="15" t="s">
        <v>139</v>
      </c>
      <c r="AW385" s="15" t="s">
        <v>30</v>
      </c>
      <c r="AX385" s="15" t="s">
        <v>81</v>
      </c>
      <c r="AY385" s="238" t="s">
        <v>131</v>
      </c>
    </row>
    <row r="386" spans="1:65" s="2" customFormat="1" ht="55.5" customHeight="1">
      <c r="A386" s="35"/>
      <c r="B386" s="36"/>
      <c r="C386" s="187" t="s">
        <v>558</v>
      </c>
      <c r="D386" s="187" t="s">
        <v>134</v>
      </c>
      <c r="E386" s="188" t="s">
        <v>559</v>
      </c>
      <c r="F386" s="189" t="s">
        <v>560</v>
      </c>
      <c r="G386" s="190" t="s">
        <v>155</v>
      </c>
      <c r="H386" s="191">
        <v>17.978000000000002</v>
      </c>
      <c r="I386" s="192"/>
      <c r="J386" s="193">
        <f>ROUND(I386*H386,2)</f>
        <v>0</v>
      </c>
      <c r="K386" s="189" t="s">
        <v>138</v>
      </c>
      <c r="L386" s="40"/>
      <c r="M386" s="194" t="s">
        <v>1</v>
      </c>
      <c r="N386" s="195" t="s">
        <v>38</v>
      </c>
      <c r="O386" s="72"/>
      <c r="P386" s="196">
        <f>O386*H386</f>
        <v>0</v>
      </c>
      <c r="Q386" s="196">
        <v>0</v>
      </c>
      <c r="R386" s="196">
        <f>Q386*H386</f>
        <v>0</v>
      </c>
      <c r="S386" s="196">
        <v>0</v>
      </c>
      <c r="T386" s="197">
        <f>S386*H386</f>
        <v>0</v>
      </c>
      <c r="U386" s="35"/>
      <c r="V386" s="35"/>
      <c r="W386" s="35"/>
      <c r="X386" s="35"/>
      <c r="Y386" s="35"/>
      <c r="Z386" s="35"/>
      <c r="AA386" s="35"/>
      <c r="AB386" s="35"/>
      <c r="AC386" s="35"/>
      <c r="AD386" s="35"/>
      <c r="AE386" s="35"/>
      <c r="AR386" s="198" t="s">
        <v>189</v>
      </c>
      <c r="AT386" s="198" t="s">
        <v>134</v>
      </c>
      <c r="AU386" s="198" t="s">
        <v>83</v>
      </c>
      <c r="AY386" s="18" t="s">
        <v>131</v>
      </c>
      <c r="BE386" s="199">
        <f>IF(N386="základní",J386,0)</f>
        <v>0</v>
      </c>
      <c r="BF386" s="199">
        <f>IF(N386="snížená",J386,0)</f>
        <v>0</v>
      </c>
      <c r="BG386" s="199">
        <f>IF(N386="zákl. přenesená",J386,0)</f>
        <v>0</v>
      </c>
      <c r="BH386" s="199">
        <f>IF(N386="sníž. přenesená",J386,0)</f>
        <v>0</v>
      </c>
      <c r="BI386" s="199">
        <f>IF(N386="nulová",J386,0)</f>
        <v>0</v>
      </c>
      <c r="BJ386" s="18" t="s">
        <v>81</v>
      </c>
      <c r="BK386" s="199">
        <f>ROUND(I386*H386,2)</f>
        <v>0</v>
      </c>
      <c r="BL386" s="18" t="s">
        <v>189</v>
      </c>
      <c r="BM386" s="198" t="s">
        <v>561</v>
      </c>
    </row>
    <row r="387" spans="1:65" s="2" customFormat="1" ht="38.4">
      <c r="A387" s="35"/>
      <c r="B387" s="36"/>
      <c r="C387" s="37"/>
      <c r="D387" s="200" t="s">
        <v>140</v>
      </c>
      <c r="E387" s="37"/>
      <c r="F387" s="201" t="s">
        <v>560</v>
      </c>
      <c r="G387" s="37"/>
      <c r="H387" s="37"/>
      <c r="I387" s="202"/>
      <c r="J387" s="37"/>
      <c r="K387" s="37"/>
      <c r="L387" s="40"/>
      <c r="M387" s="203"/>
      <c r="N387" s="204"/>
      <c r="O387" s="72"/>
      <c r="P387" s="72"/>
      <c r="Q387" s="72"/>
      <c r="R387" s="72"/>
      <c r="S387" s="72"/>
      <c r="T387" s="73"/>
      <c r="U387" s="35"/>
      <c r="V387" s="35"/>
      <c r="W387" s="35"/>
      <c r="X387" s="35"/>
      <c r="Y387" s="35"/>
      <c r="Z387" s="35"/>
      <c r="AA387" s="35"/>
      <c r="AB387" s="35"/>
      <c r="AC387" s="35"/>
      <c r="AD387" s="35"/>
      <c r="AE387" s="35"/>
      <c r="AT387" s="18" t="s">
        <v>140</v>
      </c>
      <c r="AU387" s="18" t="s">
        <v>83</v>
      </c>
    </row>
    <row r="388" spans="1:65" s="2" customFormat="1" ht="10.199999999999999">
      <c r="A388" s="35"/>
      <c r="B388" s="36"/>
      <c r="C388" s="37"/>
      <c r="D388" s="205" t="s">
        <v>141</v>
      </c>
      <c r="E388" s="37"/>
      <c r="F388" s="206" t="s">
        <v>562</v>
      </c>
      <c r="G388" s="37"/>
      <c r="H388" s="37"/>
      <c r="I388" s="202"/>
      <c r="J388" s="37"/>
      <c r="K388" s="37"/>
      <c r="L388" s="40"/>
      <c r="M388" s="203"/>
      <c r="N388" s="204"/>
      <c r="O388" s="72"/>
      <c r="P388" s="72"/>
      <c r="Q388" s="72"/>
      <c r="R388" s="72"/>
      <c r="S388" s="72"/>
      <c r="T388" s="73"/>
      <c r="U388" s="35"/>
      <c r="V388" s="35"/>
      <c r="W388" s="35"/>
      <c r="X388" s="35"/>
      <c r="Y388" s="35"/>
      <c r="Z388" s="35"/>
      <c r="AA388" s="35"/>
      <c r="AB388" s="35"/>
      <c r="AC388" s="35"/>
      <c r="AD388" s="35"/>
      <c r="AE388" s="35"/>
      <c r="AT388" s="18" t="s">
        <v>141</v>
      </c>
      <c r="AU388" s="18" t="s">
        <v>83</v>
      </c>
    </row>
    <row r="389" spans="1:65" s="13" customFormat="1" ht="10.199999999999999">
      <c r="B389" s="207"/>
      <c r="C389" s="208"/>
      <c r="D389" s="200" t="s">
        <v>143</v>
      </c>
      <c r="E389" s="209" t="s">
        <v>1</v>
      </c>
      <c r="F389" s="210" t="s">
        <v>563</v>
      </c>
      <c r="G389" s="208"/>
      <c r="H389" s="209" t="s">
        <v>1</v>
      </c>
      <c r="I389" s="211"/>
      <c r="J389" s="208"/>
      <c r="K389" s="208"/>
      <c r="L389" s="212"/>
      <c r="M389" s="213"/>
      <c r="N389" s="214"/>
      <c r="O389" s="214"/>
      <c r="P389" s="214"/>
      <c r="Q389" s="214"/>
      <c r="R389" s="214"/>
      <c r="S389" s="214"/>
      <c r="T389" s="215"/>
      <c r="AT389" s="216" t="s">
        <v>143</v>
      </c>
      <c r="AU389" s="216" t="s">
        <v>83</v>
      </c>
      <c r="AV389" s="13" t="s">
        <v>81</v>
      </c>
      <c r="AW389" s="13" t="s">
        <v>30</v>
      </c>
      <c r="AX389" s="13" t="s">
        <v>73</v>
      </c>
      <c r="AY389" s="216" t="s">
        <v>131</v>
      </c>
    </row>
    <row r="390" spans="1:65" s="13" customFormat="1" ht="10.199999999999999">
      <c r="B390" s="207"/>
      <c r="C390" s="208"/>
      <c r="D390" s="200" t="s">
        <v>143</v>
      </c>
      <c r="E390" s="209" t="s">
        <v>1</v>
      </c>
      <c r="F390" s="210" t="s">
        <v>564</v>
      </c>
      <c r="G390" s="208"/>
      <c r="H390" s="209" t="s">
        <v>1</v>
      </c>
      <c r="I390" s="211"/>
      <c r="J390" s="208"/>
      <c r="K390" s="208"/>
      <c r="L390" s="212"/>
      <c r="M390" s="213"/>
      <c r="N390" s="214"/>
      <c r="O390" s="214"/>
      <c r="P390" s="214"/>
      <c r="Q390" s="214"/>
      <c r="R390" s="214"/>
      <c r="S390" s="214"/>
      <c r="T390" s="215"/>
      <c r="AT390" s="216" t="s">
        <v>143</v>
      </c>
      <c r="AU390" s="216" t="s">
        <v>83</v>
      </c>
      <c r="AV390" s="13" t="s">
        <v>81</v>
      </c>
      <c r="AW390" s="13" t="s">
        <v>30</v>
      </c>
      <c r="AX390" s="13" t="s">
        <v>73</v>
      </c>
      <c r="AY390" s="216" t="s">
        <v>131</v>
      </c>
    </row>
    <row r="391" spans="1:65" s="14" customFormat="1" ht="10.199999999999999">
      <c r="B391" s="217"/>
      <c r="C391" s="218"/>
      <c r="D391" s="200" t="s">
        <v>143</v>
      </c>
      <c r="E391" s="219" t="s">
        <v>1</v>
      </c>
      <c r="F391" s="220" t="s">
        <v>565</v>
      </c>
      <c r="G391" s="218"/>
      <c r="H391" s="221">
        <v>17.978000000000002</v>
      </c>
      <c r="I391" s="222"/>
      <c r="J391" s="218"/>
      <c r="K391" s="218"/>
      <c r="L391" s="223"/>
      <c r="M391" s="224"/>
      <c r="N391" s="225"/>
      <c r="O391" s="225"/>
      <c r="P391" s="225"/>
      <c r="Q391" s="225"/>
      <c r="R391" s="225"/>
      <c r="S391" s="225"/>
      <c r="T391" s="226"/>
      <c r="AT391" s="227" t="s">
        <v>143</v>
      </c>
      <c r="AU391" s="227" t="s">
        <v>83</v>
      </c>
      <c r="AV391" s="14" t="s">
        <v>83</v>
      </c>
      <c r="AW391" s="14" t="s">
        <v>30</v>
      </c>
      <c r="AX391" s="14" t="s">
        <v>73</v>
      </c>
      <c r="AY391" s="227" t="s">
        <v>131</v>
      </c>
    </row>
    <row r="392" spans="1:65" s="15" customFormat="1" ht="10.199999999999999">
      <c r="B392" s="228"/>
      <c r="C392" s="229"/>
      <c r="D392" s="200" t="s">
        <v>143</v>
      </c>
      <c r="E392" s="230" t="s">
        <v>1</v>
      </c>
      <c r="F392" s="231" t="s">
        <v>146</v>
      </c>
      <c r="G392" s="229"/>
      <c r="H392" s="232">
        <v>17.978000000000002</v>
      </c>
      <c r="I392" s="233"/>
      <c r="J392" s="229"/>
      <c r="K392" s="229"/>
      <c r="L392" s="234"/>
      <c r="M392" s="235"/>
      <c r="N392" s="236"/>
      <c r="O392" s="236"/>
      <c r="P392" s="236"/>
      <c r="Q392" s="236"/>
      <c r="R392" s="236"/>
      <c r="S392" s="236"/>
      <c r="T392" s="237"/>
      <c r="AT392" s="238" t="s">
        <v>143</v>
      </c>
      <c r="AU392" s="238" t="s">
        <v>83</v>
      </c>
      <c r="AV392" s="15" t="s">
        <v>139</v>
      </c>
      <c r="AW392" s="15" t="s">
        <v>30</v>
      </c>
      <c r="AX392" s="15" t="s">
        <v>81</v>
      </c>
      <c r="AY392" s="238" t="s">
        <v>131</v>
      </c>
    </row>
    <row r="393" spans="1:65" s="2" customFormat="1" ht="24.15" customHeight="1">
      <c r="A393" s="35"/>
      <c r="B393" s="36"/>
      <c r="C393" s="187" t="s">
        <v>438</v>
      </c>
      <c r="D393" s="187" t="s">
        <v>134</v>
      </c>
      <c r="E393" s="188" t="s">
        <v>566</v>
      </c>
      <c r="F393" s="189" t="s">
        <v>567</v>
      </c>
      <c r="G393" s="190" t="s">
        <v>210</v>
      </c>
      <c r="H393" s="191">
        <v>2</v>
      </c>
      <c r="I393" s="192"/>
      <c r="J393" s="193">
        <f>ROUND(I393*H393,2)</f>
        <v>0</v>
      </c>
      <c r="K393" s="189" t="s">
        <v>1</v>
      </c>
      <c r="L393" s="40"/>
      <c r="M393" s="194" t="s">
        <v>1</v>
      </c>
      <c r="N393" s="195" t="s">
        <v>38</v>
      </c>
      <c r="O393" s="72"/>
      <c r="P393" s="196">
        <f>O393*H393</f>
        <v>0</v>
      </c>
      <c r="Q393" s="196">
        <v>0</v>
      </c>
      <c r="R393" s="196">
        <f>Q393*H393</f>
        <v>0</v>
      </c>
      <c r="S393" s="196">
        <v>0</v>
      </c>
      <c r="T393" s="197">
        <f>S393*H393</f>
        <v>0</v>
      </c>
      <c r="U393" s="35"/>
      <c r="V393" s="35"/>
      <c r="W393" s="35"/>
      <c r="X393" s="35"/>
      <c r="Y393" s="35"/>
      <c r="Z393" s="35"/>
      <c r="AA393" s="35"/>
      <c r="AB393" s="35"/>
      <c r="AC393" s="35"/>
      <c r="AD393" s="35"/>
      <c r="AE393" s="35"/>
      <c r="AR393" s="198" t="s">
        <v>189</v>
      </c>
      <c r="AT393" s="198" t="s">
        <v>134</v>
      </c>
      <c r="AU393" s="198" t="s">
        <v>83</v>
      </c>
      <c r="AY393" s="18" t="s">
        <v>131</v>
      </c>
      <c r="BE393" s="199">
        <f>IF(N393="základní",J393,0)</f>
        <v>0</v>
      </c>
      <c r="BF393" s="199">
        <f>IF(N393="snížená",J393,0)</f>
        <v>0</v>
      </c>
      <c r="BG393" s="199">
        <f>IF(N393="zákl. přenesená",J393,0)</f>
        <v>0</v>
      </c>
      <c r="BH393" s="199">
        <f>IF(N393="sníž. přenesená",J393,0)</f>
        <v>0</v>
      </c>
      <c r="BI393" s="199">
        <f>IF(N393="nulová",J393,0)</f>
        <v>0</v>
      </c>
      <c r="BJ393" s="18" t="s">
        <v>81</v>
      </c>
      <c r="BK393" s="199">
        <f>ROUND(I393*H393,2)</f>
        <v>0</v>
      </c>
      <c r="BL393" s="18" t="s">
        <v>189</v>
      </c>
      <c r="BM393" s="198" t="s">
        <v>568</v>
      </c>
    </row>
    <row r="394" spans="1:65" s="2" customFormat="1" ht="19.2">
      <c r="A394" s="35"/>
      <c r="B394" s="36"/>
      <c r="C394" s="37"/>
      <c r="D394" s="200" t="s">
        <v>140</v>
      </c>
      <c r="E394" s="37"/>
      <c r="F394" s="201" t="s">
        <v>567</v>
      </c>
      <c r="G394" s="37"/>
      <c r="H394" s="37"/>
      <c r="I394" s="202"/>
      <c r="J394" s="37"/>
      <c r="K394" s="37"/>
      <c r="L394" s="40"/>
      <c r="M394" s="203"/>
      <c r="N394" s="204"/>
      <c r="O394" s="72"/>
      <c r="P394" s="72"/>
      <c r="Q394" s="72"/>
      <c r="R394" s="72"/>
      <c r="S394" s="72"/>
      <c r="T394" s="73"/>
      <c r="U394" s="35"/>
      <c r="V394" s="35"/>
      <c r="W394" s="35"/>
      <c r="X394" s="35"/>
      <c r="Y394" s="35"/>
      <c r="Z394" s="35"/>
      <c r="AA394" s="35"/>
      <c r="AB394" s="35"/>
      <c r="AC394" s="35"/>
      <c r="AD394" s="35"/>
      <c r="AE394" s="35"/>
      <c r="AT394" s="18" t="s">
        <v>140</v>
      </c>
      <c r="AU394" s="18" t="s">
        <v>83</v>
      </c>
    </row>
    <row r="395" spans="1:65" s="2" customFormat="1" ht="37.799999999999997" customHeight="1">
      <c r="A395" s="35"/>
      <c r="B395" s="36"/>
      <c r="C395" s="187" t="s">
        <v>569</v>
      </c>
      <c r="D395" s="187" t="s">
        <v>134</v>
      </c>
      <c r="E395" s="188" t="s">
        <v>570</v>
      </c>
      <c r="F395" s="189" t="s">
        <v>571</v>
      </c>
      <c r="G395" s="190" t="s">
        <v>155</v>
      </c>
      <c r="H395" s="191">
        <v>21.524000000000001</v>
      </c>
      <c r="I395" s="192"/>
      <c r="J395" s="193">
        <f>ROUND(I395*H395,2)</f>
        <v>0</v>
      </c>
      <c r="K395" s="189" t="s">
        <v>138</v>
      </c>
      <c r="L395" s="40"/>
      <c r="M395" s="194" t="s">
        <v>1</v>
      </c>
      <c r="N395" s="195" t="s">
        <v>38</v>
      </c>
      <c r="O395" s="72"/>
      <c r="P395" s="196">
        <f>O395*H395</f>
        <v>0</v>
      </c>
      <c r="Q395" s="196">
        <v>0</v>
      </c>
      <c r="R395" s="196">
        <f>Q395*H395</f>
        <v>0</v>
      </c>
      <c r="S395" s="196">
        <v>0</v>
      </c>
      <c r="T395" s="197">
        <f>S395*H395</f>
        <v>0</v>
      </c>
      <c r="U395" s="35"/>
      <c r="V395" s="35"/>
      <c r="W395" s="35"/>
      <c r="X395" s="35"/>
      <c r="Y395" s="35"/>
      <c r="Z395" s="35"/>
      <c r="AA395" s="35"/>
      <c r="AB395" s="35"/>
      <c r="AC395" s="35"/>
      <c r="AD395" s="35"/>
      <c r="AE395" s="35"/>
      <c r="AR395" s="198" t="s">
        <v>189</v>
      </c>
      <c r="AT395" s="198" t="s">
        <v>134</v>
      </c>
      <c r="AU395" s="198" t="s">
        <v>83</v>
      </c>
      <c r="AY395" s="18" t="s">
        <v>131</v>
      </c>
      <c r="BE395" s="199">
        <f>IF(N395="základní",J395,0)</f>
        <v>0</v>
      </c>
      <c r="BF395" s="199">
        <f>IF(N395="snížená",J395,0)</f>
        <v>0</v>
      </c>
      <c r="BG395" s="199">
        <f>IF(N395="zákl. přenesená",J395,0)</f>
        <v>0</v>
      </c>
      <c r="BH395" s="199">
        <f>IF(N395="sníž. přenesená",J395,0)</f>
        <v>0</v>
      </c>
      <c r="BI395" s="199">
        <f>IF(N395="nulová",J395,0)</f>
        <v>0</v>
      </c>
      <c r="BJ395" s="18" t="s">
        <v>81</v>
      </c>
      <c r="BK395" s="199">
        <f>ROUND(I395*H395,2)</f>
        <v>0</v>
      </c>
      <c r="BL395" s="18" t="s">
        <v>189</v>
      </c>
      <c r="BM395" s="198" t="s">
        <v>572</v>
      </c>
    </row>
    <row r="396" spans="1:65" s="2" customFormat="1" ht="28.8">
      <c r="A396" s="35"/>
      <c r="B396" s="36"/>
      <c r="C396" s="37"/>
      <c r="D396" s="200" t="s">
        <v>140</v>
      </c>
      <c r="E396" s="37"/>
      <c r="F396" s="201" t="s">
        <v>571</v>
      </c>
      <c r="G396" s="37"/>
      <c r="H396" s="37"/>
      <c r="I396" s="202"/>
      <c r="J396" s="37"/>
      <c r="K396" s="37"/>
      <c r="L396" s="40"/>
      <c r="M396" s="203"/>
      <c r="N396" s="204"/>
      <c r="O396" s="72"/>
      <c r="P396" s="72"/>
      <c r="Q396" s="72"/>
      <c r="R396" s="72"/>
      <c r="S396" s="72"/>
      <c r="T396" s="73"/>
      <c r="U396" s="35"/>
      <c r="V396" s="35"/>
      <c r="W396" s="35"/>
      <c r="X396" s="35"/>
      <c r="Y396" s="35"/>
      <c r="Z396" s="35"/>
      <c r="AA396" s="35"/>
      <c r="AB396" s="35"/>
      <c r="AC396" s="35"/>
      <c r="AD396" s="35"/>
      <c r="AE396" s="35"/>
      <c r="AT396" s="18" t="s">
        <v>140</v>
      </c>
      <c r="AU396" s="18" t="s">
        <v>83</v>
      </c>
    </row>
    <row r="397" spans="1:65" s="2" customFormat="1" ht="10.199999999999999">
      <c r="A397" s="35"/>
      <c r="B397" s="36"/>
      <c r="C397" s="37"/>
      <c r="D397" s="205" t="s">
        <v>141</v>
      </c>
      <c r="E397" s="37"/>
      <c r="F397" s="206" t="s">
        <v>573</v>
      </c>
      <c r="G397" s="37"/>
      <c r="H397" s="37"/>
      <c r="I397" s="202"/>
      <c r="J397" s="37"/>
      <c r="K397" s="37"/>
      <c r="L397" s="40"/>
      <c r="M397" s="203"/>
      <c r="N397" s="204"/>
      <c r="O397" s="72"/>
      <c r="P397" s="72"/>
      <c r="Q397" s="72"/>
      <c r="R397" s="72"/>
      <c r="S397" s="72"/>
      <c r="T397" s="73"/>
      <c r="U397" s="35"/>
      <c r="V397" s="35"/>
      <c r="W397" s="35"/>
      <c r="X397" s="35"/>
      <c r="Y397" s="35"/>
      <c r="Z397" s="35"/>
      <c r="AA397" s="35"/>
      <c r="AB397" s="35"/>
      <c r="AC397" s="35"/>
      <c r="AD397" s="35"/>
      <c r="AE397" s="35"/>
      <c r="AT397" s="18" t="s">
        <v>141</v>
      </c>
      <c r="AU397" s="18" t="s">
        <v>83</v>
      </c>
    </row>
    <row r="398" spans="1:65" s="13" customFormat="1" ht="10.199999999999999">
      <c r="B398" s="207"/>
      <c r="C398" s="208"/>
      <c r="D398" s="200" t="s">
        <v>143</v>
      </c>
      <c r="E398" s="209" t="s">
        <v>1</v>
      </c>
      <c r="F398" s="210" t="s">
        <v>563</v>
      </c>
      <c r="G398" s="208"/>
      <c r="H398" s="209" t="s">
        <v>1</v>
      </c>
      <c r="I398" s="211"/>
      <c r="J398" s="208"/>
      <c r="K398" s="208"/>
      <c r="L398" s="212"/>
      <c r="M398" s="213"/>
      <c r="N398" s="214"/>
      <c r="O398" s="214"/>
      <c r="P398" s="214"/>
      <c r="Q398" s="214"/>
      <c r="R398" s="214"/>
      <c r="S398" s="214"/>
      <c r="T398" s="215"/>
      <c r="AT398" s="216" t="s">
        <v>143</v>
      </c>
      <c r="AU398" s="216" t="s">
        <v>83</v>
      </c>
      <c r="AV398" s="13" t="s">
        <v>81</v>
      </c>
      <c r="AW398" s="13" t="s">
        <v>30</v>
      </c>
      <c r="AX398" s="13" t="s">
        <v>73</v>
      </c>
      <c r="AY398" s="216" t="s">
        <v>131</v>
      </c>
    </row>
    <row r="399" spans="1:65" s="13" customFormat="1" ht="10.199999999999999">
      <c r="B399" s="207"/>
      <c r="C399" s="208"/>
      <c r="D399" s="200" t="s">
        <v>143</v>
      </c>
      <c r="E399" s="209" t="s">
        <v>1</v>
      </c>
      <c r="F399" s="210" t="s">
        <v>574</v>
      </c>
      <c r="G399" s="208"/>
      <c r="H399" s="209" t="s">
        <v>1</v>
      </c>
      <c r="I399" s="211"/>
      <c r="J399" s="208"/>
      <c r="K399" s="208"/>
      <c r="L399" s="212"/>
      <c r="M399" s="213"/>
      <c r="N399" s="214"/>
      <c r="O399" s="214"/>
      <c r="P399" s="214"/>
      <c r="Q399" s="214"/>
      <c r="R399" s="214"/>
      <c r="S399" s="214"/>
      <c r="T399" s="215"/>
      <c r="AT399" s="216" t="s">
        <v>143</v>
      </c>
      <c r="AU399" s="216" t="s">
        <v>83</v>
      </c>
      <c r="AV399" s="13" t="s">
        <v>81</v>
      </c>
      <c r="AW399" s="13" t="s">
        <v>30</v>
      </c>
      <c r="AX399" s="13" t="s">
        <v>73</v>
      </c>
      <c r="AY399" s="216" t="s">
        <v>131</v>
      </c>
    </row>
    <row r="400" spans="1:65" s="14" customFormat="1" ht="10.199999999999999">
      <c r="B400" s="217"/>
      <c r="C400" s="218"/>
      <c r="D400" s="200" t="s">
        <v>143</v>
      </c>
      <c r="E400" s="219" t="s">
        <v>1</v>
      </c>
      <c r="F400" s="220" t="s">
        <v>575</v>
      </c>
      <c r="G400" s="218"/>
      <c r="H400" s="221">
        <v>21.524000000000001</v>
      </c>
      <c r="I400" s="222"/>
      <c r="J400" s="218"/>
      <c r="K400" s="218"/>
      <c r="L400" s="223"/>
      <c r="M400" s="224"/>
      <c r="N400" s="225"/>
      <c r="O400" s="225"/>
      <c r="P400" s="225"/>
      <c r="Q400" s="225"/>
      <c r="R400" s="225"/>
      <c r="S400" s="225"/>
      <c r="T400" s="226"/>
      <c r="AT400" s="227" t="s">
        <v>143</v>
      </c>
      <c r="AU400" s="227" t="s">
        <v>83</v>
      </c>
      <c r="AV400" s="14" t="s">
        <v>83</v>
      </c>
      <c r="AW400" s="14" t="s">
        <v>30</v>
      </c>
      <c r="AX400" s="14" t="s">
        <v>73</v>
      </c>
      <c r="AY400" s="227" t="s">
        <v>131</v>
      </c>
    </row>
    <row r="401" spans="1:65" s="15" customFormat="1" ht="10.199999999999999">
      <c r="B401" s="228"/>
      <c r="C401" s="229"/>
      <c r="D401" s="200" t="s">
        <v>143</v>
      </c>
      <c r="E401" s="230" t="s">
        <v>1</v>
      </c>
      <c r="F401" s="231" t="s">
        <v>146</v>
      </c>
      <c r="G401" s="229"/>
      <c r="H401" s="232">
        <v>21.524000000000001</v>
      </c>
      <c r="I401" s="233"/>
      <c r="J401" s="229"/>
      <c r="K401" s="229"/>
      <c r="L401" s="234"/>
      <c r="M401" s="235"/>
      <c r="N401" s="236"/>
      <c r="O401" s="236"/>
      <c r="P401" s="236"/>
      <c r="Q401" s="236"/>
      <c r="R401" s="236"/>
      <c r="S401" s="236"/>
      <c r="T401" s="237"/>
      <c r="AT401" s="238" t="s">
        <v>143</v>
      </c>
      <c r="AU401" s="238" t="s">
        <v>83</v>
      </c>
      <c r="AV401" s="15" t="s">
        <v>139</v>
      </c>
      <c r="AW401" s="15" t="s">
        <v>30</v>
      </c>
      <c r="AX401" s="15" t="s">
        <v>81</v>
      </c>
      <c r="AY401" s="238" t="s">
        <v>131</v>
      </c>
    </row>
    <row r="402" spans="1:65" s="2" customFormat="1" ht="49.05" customHeight="1">
      <c r="A402" s="35"/>
      <c r="B402" s="36"/>
      <c r="C402" s="187" t="s">
        <v>441</v>
      </c>
      <c r="D402" s="187" t="s">
        <v>134</v>
      </c>
      <c r="E402" s="188" t="s">
        <v>576</v>
      </c>
      <c r="F402" s="189" t="s">
        <v>577</v>
      </c>
      <c r="G402" s="190" t="s">
        <v>155</v>
      </c>
      <c r="H402" s="191">
        <v>20.584</v>
      </c>
      <c r="I402" s="192"/>
      <c r="J402" s="193">
        <f>ROUND(I402*H402,2)</f>
        <v>0</v>
      </c>
      <c r="K402" s="189" t="s">
        <v>138</v>
      </c>
      <c r="L402" s="40"/>
      <c r="M402" s="194" t="s">
        <v>1</v>
      </c>
      <c r="N402" s="195" t="s">
        <v>38</v>
      </c>
      <c r="O402" s="72"/>
      <c r="P402" s="196">
        <f>O402*H402</f>
        <v>0</v>
      </c>
      <c r="Q402" s="196">
        <v>0</v>
      </c>
      <c r="R402" s="196">
        <f>Q402*H402</f>
        <v>0</v>
      </c>
      <c r="S402" s="196">
        <v>0</v>
      </c>
      <c r="T402" s="197">
        <f>S402*H402</f>
        <v>0</v>
      </c>
      <c r="U402" s="35"/>
      <c r="V402" s="35"/>
      <c r="W402" s="35"/>
      <c r="X402" s="35"/>
      <c r="Y402" s="35"/>
      <c r="Z402" s="35"/>
      <c r="AA402" s="35"/>
      <c r="AB402" s="35"/>
      <c r="AC402" s="35"/>
      <c r="AD402" s="35"/>
      <c r="AE402" s="35"/>
      <c r="AR402" s="198" t="s">
        <v>189</v>
      </c>
      <c r="AT402" s="198" t="s">
        <v>134</v>
      </c>
      <c r="AU402" s="198" t="s">
        <v>83</v>
      </c>
      <c r="AY402" s="18" t="s">
        <v>131</v>
      </c>
      <c r="BE402" s="199">
        <f>IF(N402="základní",J402,0)</f>
        <v>0</v>
      </c>
      <c r="BF402" s="199">
        <f>IF(N402="snížená",J402,0)</f>
        <v>0</v>
      </c>
      <c r="BG402" s="199">
        <f>IF(N402="zákl. přenesená",J402,0)</f>
        <v>0</v>
      </c>
      <c r="BH402" s="199">
        <f>IF(N402="sníž. přenesená",J402,0)</f>
        <v>0</v>
      </c>
      <c r="BI402" s="199">
        <f>IF(N402="nulová",J402,0)</f>
        <v>0</v>
      </c>
      <c r="BJ402" s="18" t="s">
        <v>81</v>
      </c>
      <c r="BK402" s="199">
        <f>ROUND(I402*H402,2)</f>
        <v>0</v>
      </c>
      <c r="BL402" s="18" t="s">
        <v>189</v>
      </c>
      <c r="BM402" s="198" t="s">
        <v>578</v>
      </c>
    </row>
    <row r="403" spans="1:65" s="2" customFormat="1" ht="28.8">
      <c r="A403" s="35"/>
      <c r="B403" s="36"/>
      <c r="C403" s="37"/>
      <c r="D403" s="200" t="s">
        <v>140</v>
      </c>
      <c r="E403" s="37"/>
      <c r="F403" s="201" t="s">
        <v>577</v>
      </c>
      <c r="G403" s="37"/>
      <c r="H403" s="37"/>
      <c r="I403" s="202"/>
      <c r="J403" s="37"/>
      <c r="K403" s="37"/>
      <c r="L403" s="40"/>
      <c r="M403" s="203"/>
      <c r="N403" s="204"/>
      <c r="O403" s="72"/>
      <c r="P403" s="72"/>
      <c r="Q403" s="72"/>
      <c r="R403" s="72"/>
      <c r="S403" s="72"/>
      <c r="T403" s="73"/>
      <c r="U403" s="35"/>
      <c r="V403" s="35"/>
      <c r="W403" s="35"/>
      <c r="X403" s="35"/>
      <c r="Y403" s="35"/>
      <c r="Z403" s="35"/>
      <c r="AA403" s="35"/>
      <c r="AB403" s="35"/>
      <c r="AC403" s="35"/>
      <c r="AD403" s="35"/>
      <c r="AE403" s="35"/>
      <c r="AT403" s="18" t="s">
        <v>140</v>
      </c>
      <c r="AU403" s="18" t="s">
        <v>83</v>
      </c>
    </row>
    <row r="404" spans="1:65" s="2" customFormat="1" ht="10.199999999999999">
      <c r="A404" s="35"/>
      <c r="B404" s="36"/>
      <c r="C404" s="37"/>
      <c r="D404" s="205" t="s">
        <v>141</v>
      </c>
      <c r="E404" s="37"/>
      <c r="F404" s="206" t="s">
        <v>579</v>
      </c>
      <c r="G404" s="37"/>
      <c r="H404" s="37"/>
      <c r="I404" s="202"/>
      <c r="J404" s="37"/>
      <c r="K404" s="37"/>
      <c r="L404" s="40"/>
      <c r="M404" s="203"/>
      <c r="N404" s="204"/>
      <c r="O404" s="72"/>
      <c r="P404" s="72"/>
      <c r="Q404" s="72"/>
      <c r="R404" s="72"/>
      <c r="S404" s="72"/>
      <c r="T404" s="73"/>
      <c r="U404" s="35"/>
      <c r="V404" s="35"/>
      <c r="W404" s="35"/>
      <c r="X404" s="35"/>
      <c r="Y404" s="35"/>
      <c r="Z404" s="35"/>
      <c r="AA404" s="35"/>
      <c r="AB404" s="35"/>
      <c r="AC404" s="35"/>
      <c r="AD404" s="35"/>
      <c r="AE404" s="35"/>
      <c r="AT404" s="18" t="s">
        <v>141</v>
      </c>
      <c r="AU404" s="18" t="s">
        <v>83</v>
      </c>
    </row>
    <row r="405" spans="1:65" s="13" customFormat="1" ht="10.199999999999999">
      <c r="B405" s="207"/>
      <c r="C405" s="208"/>
      <c r="D405" s="200" t="s">
        <v>143</v>
      </c>
      <c r="E405" s="209" t="s">
        <v>1</v>
      </c>
      <c r="F405" s="210" t="s">
        <v>280</v>
      </c>
      <c r="G405" s="208"/>
      <c r="H405" s="209" t="s">
        <v>1</v>
      </c>
      <c r="I405" s="211"/>
      <c r="J405" s="208"/>
      <c r="K405" s="208"/>
      <c r="L405" s="212"/>
      <c r="M405" s="213"/>
      <c r="N405" s="214"/>
      <c r="O405" s="214"/>
      <c r="P405" s="214"/>
      <c r="Q405" s="214"/>
      <c r="R405" s="214"/>
      <c r="S405" s="214"/>
      <c r="T405" s="215"/>
      <c r="AT405" s="216" t="s">
        <v>143</v>
      </c>
      <c r="AU405" s="216" t="s">
        <v>83</v>
      </c>
      <c r="AV405" s="13" t="s">
        <v>81</v>
      </c>
      <c r="AW405" s="13" t="s">
        <v>30</v>
      </c>
      <c r="AX405" s="13" t="s">
        <v>73</v>
      </c>
      <c r="AY405" s="216" t="s">
        <v>131</v>
      </c>
    </row>
    <row r="406" spans="1:65" s="14" customFormat="1" ht="10.199999999999999">
      <c r="B406" s="217"/>
      <c r="C406" s="218"/>
      <c r="D406" s="200" t="s">
        <v>143</v>
      </c>
      <c r="E406" s="219" t="s">
        <v>1</v>
      </c>
      <c r="F406" s="220" t="s">
        <v>580</v>
      </c>
      <c r="G406" s="218"/>
      <c r="H406" s="221">
        <v>20.584</v>
      </c>
      <c r="I406" s="222"/>
      <c r="J406" s="218"/>
      <c r="K406" s="218"/>
      <c r="L406" s="223"/>
      <c r="M406" s="224"/>
      <c r="N406" s="225"/>
      <c r="O406" s="225"/>
      <c r="P406" s="225"/>
      <c r="Q406" s="225"/>
      <c r="R406" s="225"/>
      <c r="S406" s="225"/>
      <c r="T406" s="226"/>
      <c r="AT406" s="227" t="s">
        <v>143</v>
      </c>
      <c r="AU406" s="227" t="s">
        <v>83</v>
      </c>
      <c r="AV406" s="14" t="s">
        <v>83</v>
      </c>
      <c r="AW406" s="14" t="s">
        <v>30</v>
      </c>
      <c r="AX406" s="14" t="s">
        <v>73</v>
      </c>
      <c r="AY406" s="227" t="s">
        <v>131</v>
      </c>
    </row>
    <row r="407" spans="1:65" s="15" customFormat="1" ht="10.199999999999999">
      <c r="B407" s="228"/>
      <c r="C407" s="229"/>
      <c r="D407" s="200" t="s">
        <v>143</v>
      </c>
      <c r="E407" s="230" t="s">
        <v>1</v>
      </c>
      <c r="F407" s="231" t="s">
        <v>146</v>
      </c>
      <c r="G407" s="229"/>
      <c r="H407" s="232">
        <v>20.584</v>
      </c>
      <c r="I407" s="233"/>
      <c r="J407" s="229"/>
      <c r="K407" s="229"/>
      <c r="L407" s="234"/>
      <c r="M407" s="235"/>
      <c r="N407" s="236"/>
      <c r="O407" s="236"/>
      <c r="P407" s="236"/>
      <c r="Q407" s="236"/>
      <c r="R407" s="236"/>
      <c r="S407" s="236"/>
      <c r="T407" s="237"/>
      <c r="AT407" s="238" t="s">
        <v>143</v>
      </c>
      <c r="AU407" s="238" t="s">
        <v>83</v>
      </c>
      <c r="AV407" s="15" t="s">
        <v>139</v>
      </c>
      <c r="AW407" s="15" t="s">
        <v>30</v>
      </c>
      <c r="AX407" s="15" t="s">
        <v>81</v>
      </c>
      <c r="AY407" s="238" t="s">
        <v>131</v>
      </c>
    </row>
    <row r="408" spans="1:65" s="2" customFormat="1" ht="44.25" customHeight="1">
      <c r="A408" s="35"/>
      <c r="B408" s="36"/>
      <c r="C408" s="187" t="s">
        <v>581</v>
      </c>
      <c r="D408" s="187" t="s">
        <v>134</v>
      </c>
      <c r="E408" s="188" t="s">
        <v>582</v>
      </c>
      <c r="F408" s="189" t="s">
        <v>583</v>
      </c>
      <c r="G408" s="190" t="s">
        <v>176</v>
      </c>
      <c r="H408" s="191">
        <v>12.1</v>
      </c>
      <c r="I408" s="192"/>
      <c r="J408" s="193">
        <f>ROUND(I408*H408,2)</f>
        <v>0</v>
      </c>
      <c r="K408" s="189" t="s">
        <v>138</v>
      </c>
      <c r="L408" s="40"/>
      <c r="M408" s="194" t="s">
        <v>1</v>
      </c>
      <c r="N408" s="195" t="s">
        <v>38</v>
      </c>
      <c r="O408" s="72"/>
      <c r="P408" s="196">
        <f>O408*H408</f>
        <v>0</v>
      </c>
      <c r="Q408" s="196">
        <v>0</v>
      </c>
      <c r="R408" s="196">
        <f>Q408*H408</f>
        <v>0</v>
      </c>
      <c r="S408" s="196">
        <v>0</v>
      </c>
      <c r="T408" s="197">
        <f>S408*H408</f>
        <v>0</v>
      </c>
      <c r="U408" s="35"/>
      <c r="V408" s="35"/>
      <c r="W408" s="35"/>
      <c r="X408" s="35"/>
      <c r="Y408" s="35"/>
      <c r="Z408" s="35"/>
      <c r="AA408" s="35"/>
      <c r="AB408" s="35"/>
      <c r="AC408" s="35"/>
      <c r="AD408" s="35"/>
      <c r="AE408" s="35"/>
      <c r="AR408" s="198" t="s">
        <v>189</v>
      </c>
      <c r="AT408" s="198" t="s">
        <v>134</v>
      </c>
      <c r="AU408" s="198" t="s">
        <v>83</v>
      </c>
      <c r="AY408" s="18" t="s">
        <v>131</v>
      </c>
      <c r="BE408" s="199">
        <f>IF(N408="základní",J408,0)</f>
        <v>0</v>
      </c>
      <c r="BF408" s="199">
        <f>IF(N408="snížená",J408,0)</f>
        <v>0</v>
      </c>
      <c r="BG408" s="199">
        <f>IF(N408="zákl. přenesená",J408,0)</f>
        <v>0</v>
      </c>
      <c r="BH408" s="199">
        <f>IF(N408="sníž. přenesená",J408,0)</f>
        <v>0</v>
      </c>
      <c r="BI408" s="199">
        <f>IF(N408="nulová",J408,0)</f>
        <v>0</v>
      </c>
      <c r="BJ408" s="18" t="s">
        <v>81</v>
      </c>
      <c r="BK408" s="199">
        <f>ROUND(I408*H408,2)</f>
        <v>0</v>
      </c>
      <c r="BL408" s="18" t="s">
        <v>189</v>
      </c>
      <c r="BM408" s="198" t="s">
        <v>584</v>
      </c>
    </row>
    <row r="409" spans="1:65" s="2" customFormat="1" ht="28.8">
      <c r="A409" s="35"/>
      <c r="B409" s="36"/>
      <c r="C409" s="37"/>
      <c r="D409" s="200" t="s">
        <v>140</v>
      </c>
      <c r="E409" s="37"/>
      <c r="F409" s="201" t="s">
        <v>583</v>
      </c>
      <c r="G409" s="37"/>
      <c r="H409" s="37"/>
      <c r="I409" s="202"/>
      <c r="J409" s="37"/>
      <c r="K409" s="37"/>
      <c r="L409" s="40"/>
      <c r="M409" s="203"/>
      <c r="N409" s="204"/>
      <c r="O409" s="72"/>
      <c r="P409" s="72"/>
      <c r="Q409" s="72"/>
      <c r="R409" s="72"/>
      <c r="S409" s="72"/>
      <c r="T409" s="73"/>
      <c r="U409" s="35"/>
      <c r="V409" s="35"/>
      <c r="W409" s="35"/>
      <c r="X409" s="35"/>
      <c r="Y409" s="35"/>
      <c r="Z409" s="35"/>
      <c r="AA409" s="35"/>
      <c r="AB409" s="35"/>
      <c r="AC409" s="35"/>
      <c r="AD409" s="35"/>
      <c r="AE409" s="35"/>
      <c r="AT409" s="18" t="s">
        <v>140</v>
      </c>
      <c r="AU409" s="18" t="s">
        <v>83</v>
      </c>
    </row>
    <row r="410" spans="1:65" s="2" customFormat="1" ht="10.199999999999999">
      <c r="A410" s="35"/>
      <c r="B410" s="36"/>
      <c r="C410" s="37"/>
      <c r="D410" s="205" t="s">
        <v>141</v>
      </c>
      <c r="E410" s="37"/>
      <c r="F410" s="206" t="s">
        <v>585</v>
      </c>
      <c r="G410" s="37"/>
      <c r="H410" s="37"/>
      <c r="I410" s="202"/>
      <c r="J410" s="37"/>
      <c r="K410" s="37"/>
      <c r="L410" s="40"/>
      <c r="M410" s="203"/>
      <c r="N410" s="204"/>
      <c r="O410" s="72"/>
      <c r="P410" s="72"/>
      <c r="Q410" s="72"/>
      <c r="R410" s="72"/>
      <c r="S410" s="72"/>
      <c r="T410" s="73"/>
      <c r="U410" s="35"/>
      <c r="V410" s="35"/>
      <c r="W410" s="35"/>
      <c r="X410" s="35"/>
      <c r="Y410" s="35"/>
      <c r="Z410" s="35"/>
      <c r="AA410" s="35"/>
      <c r="AB410" s="35"/>
      <c r="AC410" s="35"/>
      <c r="AD410" s="35"/>
      <c r="AE410" s="35"/>
      <c r="AT410" s="18" t="s">
        <v>141</v>
      </c>
      <c r="AU410" s="18" t="s">
        <v>83</v>
      </c>
    </row>
    <row r="411" spans="1:65" s="13" customFormat="1" ht="10.199999999999999">
      <c r="B411" s="207"/>
      <c r="C411" s="208"/>
      <c r="D411" s="200" t="s">
        <v>143</v>
      </c>
      <c r="E411" s="209" t="s">
        <v>1</v>
      </c>
      <c r="F411" s="210" t="s">
        <v>280</v>
      </c>
      <c r="G411" s="208"/>
      <c r="H411" s="209" t="s">
        <v>1</v>
      </c>
      <c r="I411" s="211"/>
      <c r="J411" s="208"/>
      <c r="K411" s="208"/>
      <c r="L411" s="212"/>
      <c r="M411" s="213"/>
      <c r="N411" s="214"/>
      <c r="O411" s="214"/>
      <c r="P411" s="214"/>
      <c r="Q411" s="214"/>
      <c r="R411" s="214"/>
      <c r="S411" s="214"/>
      <c r="T411" s="215"/>
      <c r="AT411" s="216" t="s">
        <v>143</v>
      </c>
      <c r="AU411" s="216" t="s">
        <v>83</v>
      </c>
      <c r="AV411" s="13" t="s">
        <v>81</v>
      </c>
      <c r="AW411" s="13" t="s">
        <v>30</v>
      </c>
      <c r="AX411" s="13" t="s">
        <v>73</v>
      </c>
      <c r="AY411" s="216" t="s">
        <v>131</v>
      </c>
    </row>
    <row r="412" spans="1:65" s="14" customFormat="1" ht="10.199999999999999">
      <c r="B412" s="217"/>
      <c r="C412" s="218"/>
      <c r="D412" s="200" t="s">
        <v>143</v>
      </c>
      <c r="E412" s="219" t="s">
        <v>1</v>
      </c>
      <c r="F412" s="220" t="s">
        <v>586</v>
      </c>
      <c r="G412" s="218"/>
      <c r="H412" s="221">
        <v>12.1</v>
      </c>
      <c r="I412" s="222"/>
      <c r="J412" s="218"/>
      <c r="K412" s="218"/>
      <c r="L412" s="223"/>
      <c r="M412" s="224"/>
      <c r="N412" s="225"/>
      <c r="O412" s="225"/>
      <c r="P412" s="225"/>
      <c r="Q412" s="225"/>
      <c r="R412" s="225"/>
      <c r="S412" s="225"/>
      <c r="T412" s="226"/>
      <c r="AT412" s="227" t="s">
        <v>143</v>
      </c>
      <c r="AU412" s="227" t="s">
        <v>83</v>
      </c>
      <c r="AV412" s="14" t="s">
        <v>83</v>
      </c>
      <c r="AW412" s="14" t="s">
        <v>30</v>
      </c>
      <c r="AX412" s="14" t="s">
        <v>73</v>
      </c>
      <c r="AY412" s="227" t="s">
        <v>131</v>
      </c>
    </row>
    <row r="413" spans="1:65" s="15" customFormat="1" ht="10.199999999999999">
      <c r="B413" s="228"/>
      <c r="C413" s="229"/>
      <c r="D413" s="200" t="s">
        <v>143</v>
      </c>
      <c r="E413" s="230" t="s">
        <v>1</v>
      </c>
      <c r="F413" s="231" t="s">
        <v>146</v>
      </c>
      <c r="G413" s="229"/>
      <c r="H413" s="232">
        <v>12.1</v>
      </c>
      <c r="I413" s="233"/>
      <c r="J413" s="229"/>
      <c r="K413" s="229"/>
      <c r="L413" s="234"/>
      <c r="M413" s="235"/>
      <c r="N413" s="236"/>
      <c r="O413" s="236"/>
      <c r="P413" s="236"/>
      <c r="Q413" s="236"/>
      <c r="R413" s="236"/>
      <c r="S413" s="236"/>
      <c r="T413" s="237"/>
      <c r="AT413" s="238" t="s">
        <v>143</v>
      </c>
      <c r="AU413" s="238" t="s">
        <v>83</v>
      </c>
      <c r="AV413" s="15" t="s">
        <v>139</v>
      </c>
      <c r="AW413" s="15" t="s">
        <v>30</v>
      </c>
      <c r="AX413" s="15" t="s">
        <v>81</v>
      </c>
      <c r="AY413" s="238" t="s">
        <v>131</v>
      </c>
    </row>
    <row r="414" spans="1:65" s="2" customFormat="1" ht="33" customHeight="1">
      <c r="A414" s="35"/>
      <c r="B414" s="36"/>
      <c r="C414" s="187" t="s">
        <v>442</v>
      </c>
      <c r="D414" s="187" t="s">
        <v>134</v>
      </c>
      <c r="E414" s="188" t="s">
        <v>587</v>
      </c>
      <c r="F414" s="189" t="s">
        <v>588</v>
      </c>
      <c r="G414" s="190" t="s">
        <v>155</v>
      </c>
      <c r="H414" s="191">
        <v>23.911999999999999</v>
      </c>
      <c r="I414" s="192"/>
      <c r="J414" s="193">
        <f>ROUND(I414*H414,2)</f>
        <v>0</v>
      </c>
      <c r="K414" s="189" t="s">
        <v>138</v>
      </c>
      <c r="L414" s="40"/>
      <c r="M414" s="194" t="s">
        <v>1</v>
      </c>
      <c r="N414" s="195" t="s">
        <v>38</v>
      </c>
      <c r="O414" s="72"/>
      <c r="P414" s="196">
        <f>O414*H414</f>
        <v>0</v>
      </c>
      <c r="Q414" s="196">
        <v>0</v>
      </c>
      <c r="R414" s="196">
        <f>Q414*H414</f>
        <v>0</v>
      </c>
      <c r="S414" s="196">
        <v>0</v>
      </c>
      <c r="T414" s="197">
        <f>S414*H414</f>
        <v>0</v>
      </c>
      <c r="U414" s="35"/>
      <c r="V414" s="35"/>
      <c r="W414" s="35"/>
      <c r="X414" s="35"/>
      <c r="Y414" s="35"/>
      <c r="Z414" s="35"/>
      <c r="AA414" s="35"/>
      <c r="AB414" s="35"/>
      <c r="AC414" s="35"/>
      <c r="AD414" s="35"/>
      <c r="AE414" s="35"/>
      <c r="AR414" s="198" t="s">
        <v>189</v>
      </c>
      <c r="AT414" s="198" t="s">
        <v>134</v>
      </c>
      <c r="AU414" s="198" t="s">
        <v>83</v>
      </c>
      <c r="AY414" s="18" t="s">
        <v>131</v>
      </c>
      <c r="BE414" s="199">
        <f>IF(N414="základní",J414,0)</f>
        <v>0</v>
      </c>
      <c r="BF414" s="199">
        <f>IF(N414="snížená",J414,0)</f>
        <v>0</v>
      </c>
      <c r="BG414" s="199">
        <f>IF(N414="zákl. přenesená",J414,0)</f>
        <v>0</v>
      </c>
      <c r="BH414" s="199">
        <f>IF(N414="sníž. přenesená",J414,0)</f>
        <v>0</v>
      </c>
      <c r="BI414" s="199">
        <f>IF(N414="nulová",J414,0)</f>
        <v>0</v>
      </c>
      <c r="BJ414" s="18" t="s">
        <v>81</v>
      </c>
      <c r="BK414" s="199">
        <f>ROUND(I414*H414,2)</f>
        <v>0</v>
      </c>
      <c r="BL414" s="18" t="s">
        <v>189</v>
      </c>
      <c r="BM414" s="198" t="s">
        <v>589</v>
      </c>
    </row>
    <row r="415" spans="1:65" s="2" customFormat="1" ht="19.2">
      <c r="A415" s="35"/>
      <c r="B415" s="36"/>
      <c r="C415" s="37"/>
      <c r="D415" s="200" t="s">
        <v>140</v>
      </c>
      <c r="E415" s="37"/>
      <c r="F415" s="201" t="s">
        <v>588</v>
      </c>
      <c r="G415" s="37"/>
      <c r="H415" s="37"/>
      <c r="I415" s="202"/>
      <c r="J415" s="37"/>
      <c r="K415" s="37"/>
      <c r="L415" s="40"/>
      <c r="M415" s="203"/>
      <c r="N415" s="204"/>
      <c r="O415" s="72"/>
      <c r="P415" s="72"/>
      <c r="Q415" s="72"/>
      <c r="R415" s="72"/>
      <c r="S415" s="72"/>
      <c r="T415" s="73"/>
      <c r="U415" s="35"/>
      <c r="V415" s="35"/>
      <c r="W415" s="35"/>
      <c r="X415" s="35"/>
      <c r="Y415" s="35"/>
      <c r="Z415" s="35"/>
      <c r="AA415" s="35"/>
      <c r="AB415" s="35"/>
      <c r="AC415" s="35"/>
      <c r="AD415" s="35"/>
      <c r="AE415" s="35"/>
      <c r="AT415" s="18" t="s">
        <v>140</v>
      </c>
      <c r="AU415" s="18" t="s">
        <v>83</v>
      </c>
    </row>
    <row r="416" spans="1:65" s="2" customFormat="1" ht="10.199999999999999">
      <c r="A416" s="35"/>
      <c r="B416" s="36"/>
      <c r="C416" s="37"/>
      <c r="D416" s="205" t="s">
        <v>141</v>
      </c>
      <c r="E416" s="37"/>
      <c r="F416" s="206" t="s">
        <v>590</v>
      </c>
      <c r="G416" s="37"/>
      <c r="H416" s="37"/>
      <c r="I416" s="202"/>
      <c r="J416" s="37"/>
      <c r="K416" s="37"/>
      <c r="L416" s="40"/>
      <c r="M416" s="203"/>
      <c r="N416" s="204"/>
      <c r="O416" s="72"/>
      <c r="P416" s="72"/>
      <c r="Q416" s="72"/>
      <c r="R416" s="72"/>
      <c r="S416" s="72"/>
      <c r="T416" s="73"/>
      <c r="U416" s="35"/>
      <c r="V416" s="35"/>
      <c r="W416" s="35"/>
      <c r="X416" s="35"/>
      <c r="Y416" s="35"/>
      <c r="Z416" s="35"/>
      <c r="AA416" s="35"/>
      <c r="AB416" s="35"/>
      <c r="AC416" s="35"/>
      <c r="AD416" s="35"/>
      <c r="AE416" s="35"/>
      <c r="AT416" s="18" t="s">
        <v>141</v>
      </c>
      <c r="AU416" s="18" t="s">
        <v>83</v>
      </c>
    </row>
    <row r="417" spans="1:65" s="13" customFormat="1" ht="10.199999999999999">
      <c r="B417" s="207"/>
      <c r="C417" s="208"/>
      <c r="D417" s="200" t="s">
        <v>143</v>
      </c>
      <c r="E417" s="209" t="s">
        <v>1</v>
      </c>
      <c r="F417" s="210" t="s">
        <v>280</v>
      </c>
      <c r="G417" s="208"/>
      <c r="H417" s="209" t="s">
        <v>1</v>
      </c>
      <c r="I417" s="211"/>
      <c r="J417" s="208"/>
      <c r="K417" s="208"/>
      <c r="L417" s="212"/>
      <c r="M417" s="213"/>
      <c r="N417" s="214"/>
      <c r="O417" s="214"/>
      <c r="P417" s="214"/>
      <c r="Q417" s="214"/>
      <c r="R417" s="214"/>
      <c r="S417" s="214"/>
      <c r="T417" s="215"/>
      <c r="AT417" s="216" t="s">
        <v>143</v>
      </c>
      <c r="AU417" s="216" t="s">
        <v>83</v>
      </c>
      <c r="AV417" s="13" t="s">
        <v>81</v>
      </c>
      <c r="AW417" s="13" t="s">
        <v>30</v>
      </c>
      <c r="AX417" s="13" t="s">
        <v>73</v>
      </c>
      <c r="AY417" s="216" t="s">
        <v>131</v>
      </c>
    </row>
    <row r="418" spans="1:65" s="14" customFormat="1" ht="10.199999999999999">
      <c r="B418" s="217"/>
      <c r="C418" s="218"/>
      <c r="D418" s="200" t="s">
        <v>143</v>
      </c>
      <c r="E418" s="219" t="s">
        <v>1</v>
      </c>
      <c r="F418" s="220" t="s">
        <v>591</v>
      </c>
      <c r="G418" s="218"/>
      <c r="H418" s="221">
        <v>23.911999999999999</v>
      </c>
      <c r="I418" s="222"/>
      <c r="J418" s="218"/>
      <c r="K418" s="218"/>
      <c r="L418" s="223"/>
      <c r="M418" s="224"/>
      <c r="N418" s="225"/>
      <c r="O418" s="225"/>
      <c r="P418" s="225"/>
      <c r="Q418" s="225"/>
      <c r="R418" s="225"/>
      <c r="S418" s="225"/>
      <c r="T418" s="226"/>
      <c r="AT418" s="227" t="s">
        <v>143</v>
      </c>
      <c r="AU418" s="227" t="s">
        <v>83</v>
      </c>
      <c r="AV418" s="14" t="s">
        <v>83</v>
      </c>
      <c r="AW418" s="14" t="s">
        <v>30</v>
      </c>
      <c r="AX418" s="14" t="s">
        <v>73</v>
      </c>
      <c r="AY418" s="227" t="s">
        <v>131</v>
      </c>
    </row>
    <row r="419" spans="1:65" s="15" customFormat="1" ht="10.199999999999999">
      <c r="B419" s="228"/>
      <c r="C419" s="229"/>
      <c r="D419" s="200" t="s">
        <v>143</v>
      </c>
      <c r="E419" s="230" t="s">
        <v>1</v>
      </c>
      <c r="F419" s="231" t="s">
        <v>146</v>
      </c>
      <c r="G419" s="229"/>
      <c r="H419" s="232">
        <v>23.911999999999999</v>
      </c>
      <c r="I419" s="233"/>
      <c r="J419" s="229"/>
      <c r="K419" s="229"/>
      <c r="L419" s="234"/>
      <c r="M419" s="235"/>
      <c r="N419" s="236"/>
      <c r="O419" s="236"/>
      <c r="P419" s="236"/>
      <c r="Q419" s="236"/>
      <c r="R419" s="236"/>
      <c r="S419" s="236"/>
      <c r="T419" s="237"/>
      <c r="AT419" s="238" t="s">
        <v>143</v>
      </c>
      <c r="AU419" s="238" t="s">
        <v>83</v>
      </c>
      <c r="AV419" s="15" t="s">
        <v>139</v>
      </c>
      <c r="AW419" s="15" t="s">
        <v>30</v>
      </c>
      <c r="AX419" s="15" t="s">
        <v>81</v>
      </c>
      <c r="AY419" s="238" t="s">
        <v>131</v>
      </c>
    </row>
    <row r="420" spans="1:65" s="2" customFormat="1" ht="37.799999999999997" customHeight="1">
      <c r="A420" s="35"/>
      <c r="B420" s="36"/>
      <c r="C420" s="187" t="s">
        <v>592</v>
      </c>
      <c r="D420" s="187" t="s">
        <v>134</v>
      </c>
      <c r="E420" s="188" t="s">
        <v>593</v>
      </c>
      <c r="F420" s="189" t="s">
        <v>594</v>
      </c>
      <c r="G420" s="190" t="s">
        <v>155</v>
      </c>
      <c r="H420" s="191">
        <v>24.815999999999999</v>
      </c>
      <c r="I420" s="192"/>
      <c r="J420" s="193">
        <f>ROUND(I420*H420,2)</f>
        <v>0</v>
      </c>
      <c r="K420" s="189" t="s">
        <v>138</v>
      </c>
      <c r="L420" s="40"/>
      <c r="M420" s="194" t="s">
        <v>1</v>
      </c>
      <c r="N420" s="195" t="s">
        <v>38</v>
      </c>
      <c r="O420" s="72"/>
      <c r="P420" s="196">
        <f>O420*H420</f>
        <v>0</v>
      </c>
      <c r="Q420" s="196">
        <v>0</v>
      </c>
      <c r="R420" s="196">
        <f>Q420*H420</f>
        <v>0</v>
      </c>
      <c r="S420" s="196">
        <v>0</v>
      </c>
      <c r="T420" s="197">
        <f>S420*H420</f>
        <v>0</v>
      </c>
      <c r="U420" s="35"/>
      <c r="V420" s="35"/>
      <c r="W420" s="35"/>
      <c r="X420" s="35"/>
      <c r="Y420" s="35"/>
      <c r="Z420" s="35"/>
      <c r="AA420" s="35"/>
      <c r="AB420" s="35"/>
      <c r="AC420" s="35"/>
      <c r="AD420" s="35"/>
      <c r="AE420" s="35"/>
      <c r="AR420" s="198" t="s">
        <v>189</v>
      </c>
      <c r="AT420" s="198" t="s">
        <v>134</v>
      </c>
      <c r="AU420" s="198" t="s">
        <v>83</v>
      </c>
      <c r="AY420" s="18" t="s">
        <v>131</v>
      </c>
      <c r="BE420" s="199">
        <f>IF(N420="základní",J420,0)</f>
        <v>0</v>
      </c>
      <c r="BF420" s="199">
        <f>IF(N420="snížená",J420,0)</f>
        <v>0</v>
      </c>
      <c r="BG420" s="199">
        <f>IF(N420="zákl. přenesená",J420,0)</f>
        <v>0</v>
      </c>
      <c r="BH420" s="199">
        <f>IF(N420="sníž. přenesená",J420,0)</f>
        <v>0</v>
      </c>
      <c r="BI420" s="199">
        <f>IF(N420="nulová",J420,0)</f>
        <v>0</v>
      </c>
      <c r="BJ420" s="18" t="s">
        <v>81</v>
      </c>
      <c r="BK420" s="199">
        <f>ROUND(I420*H420,2)</f>
        <v>0</v>
      </c>
      <c r="BL420" s="18" t="s">
        <v>189</v>
      </c>
      <c r="BM420" s="198" t="s">
        <v>595</v>
      </c>
    </row>
    <row r="421" spans="1:65" s="2" customFormat="1" ht="28.8">
      <c r="A421" s="35"/>
      <c r="B421" s="36"/>
      <c r="C421" s="37"/>
      <c r="D421" s="200" t="s">
        <v>140</v>
      </c>
      <c r="E421" s="37"/>
      <c r="F421" s="201" t="s">
        <v>594</v>
      </c>
      <c r="G421" s="37"/>
      <c r="H421" s="37"/>
      <c r="I421" s="202"/>
      <c r="J421" s="37"/>
      <c r="K421" s="37"/>
      <c r="L421" s="40"/>
      <c r="M421" s="203"/>
      <c r="N421" s="204"/>
      <c r="O421" s="72"/>
      <c r="P421" s="72"/>
      <c r="Q421" s="72"/>
      <c r="R421" s="72"/>
      <c r="S421" s="72"/>
      <c r="T421" s="73"/>
      <c r="U421" s="35"/>
      <c r="V421" s="35"/>
      <c r="W421" s="35"/>
      <c r="X421" s="35"/>
      <c r="Y421" s="35"/>
      <c r="Z421" s="35"/>
      <c r="AA421" s="35"/>
      <c r="AB421" s="35"/>
      <c r="AC421" s="35"/>
      <c r="AD421" s="35"/>
      <c r="AE421" s="35"/>
      <c r="AT421" s="18" t="s">
        <v>140</v>
      </c>
      <c r="AU421" s="18" t="s">
        <v>83</v>
      </c>
    </row>
    <row r="422" spans="1:65" s="2" customFormat="1" ht="10.199999999999999">
      <c r="A422" s="35"/>
      <c r="B422" s="36"/>
      <c r="C422" s="37"/>
      <c r="D422" s="205" t="s">
        <v>141</v>
      </c>
      <c r="E422" s="37"/>
      <c r="F422" s="206" t="s">
        <v>596</v>
      </c>
      <c r="G422" s="37"/>
      <c r="H422" s="37"/>
      <c r="I422" s="202"/>
      <c r="J422" s="37"/>
      <c r="K422" s="37"/>
      <c r="L422" s="40"/>
      <c r="M422" s="203"/>
      <c r="N422" s="204"/>
      <c r="O422" s="72"/>
      <c r="P422" s="72"/>
      <c r="Q422" s="72"/>
      <c r="R422" s="72"/>
      <c r="S422" s="72"/>
      <c r="T422" s="73"/>
      <c r="U422" s="35"/>
      <c r="V422" s="35"/>
      <c r="W422" s="35"/>
      <c r="X422" s="35"/>
      <c r="Y422" s="35"/>
      <c r="Z422" s="35"/>
      <c r="AA422" s="35"/>
      <c r="AB422" s="35"/>
      <c r="AC422" s="35"/>
      <c r="AD422" s="35"/>
      <c r="AE422" s="35"/>
      <c r="AT422" s="18" t="s">
        <v>141</v>
      </c>
      <c r="AU422" s="18" t="s">
        <v>83</v>
      </c>
    </row>
    <row r="423" spans="1:65" s="13" customFormat="1" ht="10.199999999999999">
      <c r="B423" s="207"/>
      <c r="C423" s="208"/>
      <c r="D423" s="200" t="s">
        <v>143</v>
      </c>
      <c r="E423" s="209" t="s">
        <v>1</v>
      </c>
      <c r="F423" s="210" t="s">
        <v>597</v>
      </c>
      <c r="G423" s="208"/>
      <c r="H423" s="209" t="s">
        <v>1</v>
      </c>
      <c r="I423" s="211"/>
      <c r="J423" s="208"/>
      <c r="K423" s="208"/>
      <c r="L423" s="212"/>
      <c r="M423" s="213"/>
      <c r="N423" s="214"/>
      <c r="O423" s="214"/>
      <c r="P423" s="214"/>
      <c r="Q423" s="214"/>
      <c r="R423" s="214"/>
      <c r="S423" s="214"/>
      <c r="T423" s="215"/>
      <c r="AT423" s="216" t="s">
        <v>143</v>
      </c>
      <c r="AU423" s="216" t="s">
        <v>83</v>
      </c>
      <c r="AV423" s="13" t="s">
        <v>81</v>
      </c>
      <c r="AW423" s="13" t="s">
        <v>30</v>
      </c>
      <c r="AX423" s="13" t="s">
        <v>73</v>
      </c>
      <c r="AY423" s="216" t="s">
        <v>131</v>
      </c>
    </row>
    <row r="424" spans="1:65" s="14" customFormat="1" ht="10.199999999999999">
      <c r="B424" s="217"/>
      <c r="C424" s="218"/>
      <c r="D424" s="200" t="s">
        <v>143</v>
      </c>
      <c r="E424" s="219" t="s">
        <v>1</v>
      </c>
      <c r="F424" s="220" t="s">
        <v>598</v>
      </c>
      <c r="G424" s="218"/>
      <c r="H424" s="221">
        <v>12.816000000000001</v>
      </c>
      <c r="I424" s="222"/>
      <c r="J424" s="218"/>
      <c r="K424" s="218"/>
      <c r="L424" s="223"/>
      <c r="M424" s="224"/>
      <c r="N424" s="225"/>
      <c r="O424" s="225"/>
      <c r="P424" s="225"/>
      <c r="Q424" s="225"/>
      <c r="R424" s="225"/>
      <c r="S424" s="225"/>
      <c r="T424" s="226"/>
      <c r="AT424" s="227" t="s">
        <v>143</v>
      </c>
      <c r="AU424" s="227" t="s">
        <v>83</v>
      </c>
      <c r="AV424" s="14" t="s">
        <v>83</v>
      </c>
      <c r="AW424" s="14" t="s">
        <v>30</v>
      </c>
      <c r="AX424" s="14" t="s">
        <v>73</v>
      </c>
      <c r="AY424" s="227" t="s">
        <v>131</v>
      </c>
    </row>
    <row r="425" spans="1:65" s="13" customFormat="1" ht="20.399999999999999">
      <c r="B425" s="207"/>
      <c r="C425" s="208"/>
      <c r="D425" s="200" t="s">
        <v>143</v>
      </c>
      <c r="E425" s="209" t="s">
        <v>1</v>
      </c>
      <c r="F425" s="210" t="s">
        <v>599</v>
      </c>
      <c r="G425" s="208"/>
      <c r="H425" s="209" t="s">
        <v>1</v>
      </c>
      <c r="I425" s="211"/>
      <c r="J425" s="208"/>
      <c r="K425" s="208"/>
      <c r="L425" s="212"/>
      <c r="M425" s="213"/>
      <c r="N425" s="214"/>
      <c r="O425" s="214"/>
      <c r="P425" s="214"/>
      <c r="Q425" s="214"/>
      <c r="R425" s="214"/>
      <c r="S425" s="214"/>
      <c r="T425" s="215"/>
      <c r="AT425" s="216" t="s">
        <v>143</v>
      </c>
      <c r="AU425" s="216" t="s">
        <v>83</v>
      </c>
      <c r="AV425" s="13" t="s">
        <v>81</v>
      </c>
      <c r="AW425" s="13" t="s">
        <v>30</v>
      </c>
      <c r="AX425" s="13" t="s">
        <v>73</v>
      </c>
      <c r="AY425" s="216" t="s">
        <v>131</v>
      </c>
    </row>
    <row r="426" spans="1:65" s="13" customFormat="1" ht="10.199999999999999">
      <c r="B426" s="207"/>
      <c r="C426" s="208"/>
      <c r="D426" s="200" t="s">
        <v>143</v>
      </c>
      <c r="E426" s="209" t="s">
        <v>1</v>
      </c>
      <c r="F426" s="210" t="s">
        <v>600</v>
      </c>
      <c r="G426" s="208"/>
      <c r="H426" s="209" t="s">
        <v>1</v>
      </c>
      <c r="I426" s="211"/>
      <c r="J426" s="208"/>
      <c r="K426" s="208"/>
      <c r="L426" s="212"/>
      <c r="M426" s="213"/>
      <c r="N426" s="214"/>
      <c r="O426" s="214"/>
      <c r="P426" s="214"/>
      <c r="Q426" s="214"/>
      <c r="R426" s="214"/>
      <c r="S426" s="214"/>
      <c r="T426" s="215"/>
      <c r="AT426" s="216" t="s">
        <v>143</v>
      </c>
      <c r="AU426" s="216" t="s">
        <v>83</v>
      </c>
      <c r="AV426" s="13" t="s">
        <v>81</v>
      </c>
      <c r="AW426" s="13" t="s">
        <v>30</v>
      </c>
      <c r="AX426" s="13" t="s">
        <v>73</v>
      </c>
      <c r="AY426" s="216" t="s">
        <v>131</v>
      </c>
    </row>
    <row r="427" spans="1:65" s="14" customFormat="1" ht="10.199999999999999">
      <c r="B427" s="217"/>
      <c r="C427" s="218"/>
      <c r="D427" s="200" t="s">
        <v>143</v>
      </c>
      <c r="E427" s="219" t="s">
        <v>1</v>
      </c>
      <c r="F427" s="220" t="s">
        <v>177</v>
      </c>
      <c r="G427" s="218"/>
      <c r="H427" s="221">
        <v>12</v>
      </c>
      <c r="I427" s="222"/>
      <c r="J427" s="218"/>
      <c r="K427" s="218"/>
      <c r="L427" s="223"/>
      <c r="M427" s="224"/>
      <c r="N427" s="225"/>
      <c r="O427" s="225"/>
      <c r="P427" s="225"/>
      <c r="Q427" s="225"/>
      <c r="R427" s="225"/>
      <c r="S427" s="225"/>
      <c r="T427" s="226"/>
      <c r="AT427" s="227" t="s">
        <v>143</v>
      </c>
      <c r="AU427" s="227" t="s">
        <v>83</v>
      </c>
      <c r="AV427" s="14" t="s">
        <v>83</v>
      </c>
      <c r="AW427" s="14" t="s">
        <v>30</v>
      </c>
      <c r="AX427" s="14" t="s">
        <v>73</v>
      </c>
      <c r="AY427" s="227" t="s">
        <v>131</v>
      </c>
    </row>
    <row r="428" spans="1:65" s="15" customFormat="1" ht="10.199999999999999">
      <c r="B428" s="228"/>
      <c r="C428" s="229"/>
      <c r="D428" s="200" t="s">
        <v>143</v>
      </c>
      <c r="E428" s="230" t="s">
        <v>1</v>
      </c>
      <c r="F428" s="231" t="s">
        <v>146</v>
      </c>
      <c r="G428" s="229"/>
      <c r="H428" s="232">
        <v>24.816000000000003</v>
      </c>
      <c r="I428" s="233"/>
      <c r="J428" s="229"/>
      <c r="K428" s="229"/>
      <c r="L428" s="234"/>
      <c r="M428" s="235"/>
      <c r="N428" s="236"/>
      <c r="O428" s="236"/>
      <c r="P428" s="236"/>
      <c r="Q428" s="236"/>
      <c r="R428" s="236"/>
      <c r="S428" s="236"/>
      <c r="T428" s="237"/>
      <c r="AT428" s="238" t="s">
        <v>143</v>
      </c>
      <c r="AU428" s="238" t="s">
        <v>83</v>
      </c>
      <c r="AV428" s="15" t="s">
        <v>139</v>
      </c>
      <c r="AW428" s="15" t="s">
        <v>30</v>
      </c>
      <c r="AX428" s="15" t="s">
        <v>81</v>
      </c>
      <c r="AY428" s="238" t="s">
        <v>131</v>
      </c>
    </row>
    <row r="429" spans="1:65" s="2" customFormat="1" ht="24.15" customHeight="1">
      <c r="A429" s="35"/>
      <c r="B429" s="36"/>
      <c r="C429" s="243" t="s">
        <v>444</v>
      </c>
      <c r="D429" s="243" t="s">
        <v>383</v>
      </c>
      <c r="E429" s="244" t="s">
        <v>601</v>
      </c>
      <c r="F429" s="245" t="s">
        <v>602</v>
      </c>
      <c r="G429" s="246" t="s">
        <v>155</v>
      </c>
      <c r="H429" s="247">
        <v>13.457000000000001</v>
      </c>
      <c r="I429" s="248"/>
      <c r="J429" s="249">
        <f>ROUND(I429*H429,2)</f>
        <v>0</v>
      </c>
      <c r="K429" s="245" t="s">
        <v>138</v>
      </c>
      <c r="L429" s="250"/>
      <c r="M429" s="251" t="s">
        <v>1</v>
      </c>
      <c r="N429" s="252" t="s">
        <v>38</v>
      </c>
      <c r="O429" s="72"/>
      <c r="P429" s="196">
        <f>O429*H429</f>
        <v>0</v>
      </c>
      <c r="Q429" s="196">
        <v>0</v>
      </c>
      <c r="R429" s="196">
        <f>Q429*H429</f>
        <v>0</v>
      </c>
      <c r="S429" s="196">
        <v>0</v>
      </c>
      <c r="T429" s="197">
        <f>S429*H429</f>
        <v>0</v>
      </c>
      <c r="U429" s="35"/>
      <c r="V429" s="35"/>
      <c r="W429" s="35"/>
      <c r="X429" s="35"/>
      <c r="Y429" s="35"/>
      <c r="Z429" s="35"/>
      <c r="AA429" s="35"/>
      <c r="AB429" s="35"/>
      <c r="AC429" s="35"/>
      <c r="AD429" s="35"/>
      <c r="AE429" s="35"/>
      <c r="AR429" s="198" t="s">
        <v>245</v>
      </c>
      <c r="AT429" s="198" t="s">
        <v>383</v>
      </c>
      <c r="AU429" s="198" t="s">
        <v>83</v>
      </c>
      <c r="AY429" s="18" t="s">
        <v>131</v>
      </c>
      <c r="BE429" s="199">
        <f>IF(N429="základní",J429,0)</f>
        <v>0</v>
      </c>
      <c r="BF429" s="199">
        <f>IF(N429="snížená",J429,0)</f>
        <v>0</v>
      </c>
      <c r="BG429" s="199">
        <f>IF(N429="zákl. přenesená",J429,0)</f>
        <v>0</v>
      </c>
      <c r="BH429" s="199">
        <f>IF(N429="sníž. přenesená",J429,0)</f>
        <v>0</v>
      </c>
      <c r="BI429" s="199">
        <f>IF(N429="nulová",J429,0)</f>
        <v>0</v>
      </c>
      <c r="BJ429" s="18" t="s">
        <v>81</v>
      </c>
      <c r="BK429" s="199">
        <f>ROUND(I429*H429,2)</f>
        <v>0</v>
      </c>
      <c r="BL429" s="18" t="s">
        <v>189</v>
      </c>
      <c r="BM429" s="198" t="s">
        <v>603</v>
      </c>
    </row>
    <row r="430" spans="1:65" s="2" customFormat="1" ht="19.2">
      <c r="A430" s="35"/>
      <c r="B430" s="36"/>
      <c r="C430" s="37"/>
      <c r="D430" s="200" t="s">
        <v>140</v>
      </c>
      <c r="E430" s="37"/>
      <c r="F430" s="201" t="s">
        <v>602</v>
      </c>
      <c r="G430" s="37"/>
      <c r="H430" s="37"/>
      <c r="I430" s="202"/>
      <c r="J430" s="37"/>
      <c r="K430" s="37"/>
      <c r="L430" s="40"/>
      <c r="M430" s="203"/>
      <c r="N430" s="204"/>
      <c r="O430" s="72"/>
      <c r="P430" s="72"/>
      <c r="Q430" s="72"/>
      <c r="R430" s="72"/>
      <c r="S430" s="72"/>
      <c r="T430" s="73"/>
      <c r="U430" s="35"/>
      <c r="V430" s="35"/>
      <c r="W430" s="35"/>
      <c r="X430" s="35"/>
      <c r="Y430" s="35"/>
      <c r="Z430" s="35"/>
      <c r="AA430" s="35"/>
      <c r="AB430" s="35"/>
      <c r="AC430" s="35"/>
      <c r="AD430" s="35"/>
      <c r="AE430" s="35"/>
      <c r="AT430" s="18" t="s">
        <v>140</v>
      </c>
      <c r="AU430" s="18" t="s">
        <v>83</v>
      </c>
    </row>
    <row r="431" spans="1:65" s="14" customFormat="1" ht="10.199999999999999">
      <c r="B431" s="217"/>
      <c r="C431" s="218"/>
      <c r="D431" s="200" t="s">
        <v>143</v>
      </c>
      <c r="E431" s="219" t="s">
        <v>1</v>
      </c>
      <c r="F431" s="220" t="s">
        <v>604</v>
      </c>
      <c r="G431" s="218"/>
      <c r="H431" s="221">
        <v>13.457000000000001</v>
      </c>
      <c r="I431" s="222"/>
      <c r="J431" s="218"/>
      <c r="K431" s="218"/>
      <c r="L431" s="223"/>
      <c r="M431" s="224"/>
      <c r="N431" s="225"/>
      <c r="O431" s="225"/>
      <c r="P431" s="225"/>
      <c r="Q431" s="225"/>
      <c r="R431" s="225"/>
      <c r="S431" s="225"/>
      <c r="T431" s="226"/>
      <c r="AT431" s="227" t="s">
        <v>143</v>
      </c>
      <c r="AU431" s="227" t="s">
        <v>83</v>
      </c>
      <c r="AV431" s="14" t="s">
        <v>83</v>
      </c>
      <c r="AW431" s="14" t="s">
        <v>30</v>
      </c>
      <c r="AX431" s="14" t="s">
        <v>73</v>
      </c>
      <c r="AY431" s="227" t="s">
        <v>131</v>
      </c>
    </row>
    <row r="432" spans="1:65" s="15" customFormat="1" ht="10.199999999999999">
      <c r="B432" s="228"/>
      <c r="C432" s="229"/>
      <c r="D432" s="200" t="s">
        <v>143</v>
      </c>
      <c r="E432" s="230" t="s">
        <v>1</v>
      </c>
      <c r="F432" s="231" t="s">
        <v>146</v>
      </c>
      <c r="G432" s="229"/>
      <c r="H432" s="232">
        <v>13.457000000000001</v>
      </c>
      <c r="I432" s="233"/>
      <c r="J432" s="229"/>
      <c r="K432" s="229"/>
      <c r="L432" s="234"/>
      <c r="M432" s="235"/>
      <c r="N432" s="236"/>
      <c r="O432" s="236"/>
      <c r="P432" s="236"/>
      <c r="Q432" s="236"/>
      <c r="R432" s="236"/>
      <c r="S432" s="236"/>
      <c r="T432" s="237"/>
      <c r="AT432" s="238" t="s">
        <v>143</v>
      </c>
      <c r="AU432" s="238" t="s">
        <v>83</v>
      </c>
      <c r="AV432" s="15" t="s">
        <v>139</v>
      </c>
      <c r="AW432" s="15" t="s">
        <v>30</v>
      </c>
      <c r="AX432" s="15" t="s">
        <v>81</v>
      </c>
      <c r="AY432" s="238" t="s">
        <v>131</v>
      </c>
    </row>
    <row r="433" spans="1:65" s="2" customFormat="1" ht="66.75" customHeight="1">
      <c r="A433" s="35"/>
      <c r="B433" s="36"/>
      <c r="C433" s="187" t="s">
        <v>605</v>
      </c>
      <c r="D433" s="187" t="s">
        <v>134</v>
      </c>
      <c r="E433" s="188" t="s">
        <v>606</v>
      </c>
      <c r="F433" s="189" t="s">
        <v>607</v>
      </c>
      <c r="G433" s="190" t="s">
        <v>217</v>
      </c>
      <c r="H433" s="191">
        <v>0.874</v>
      </c>
      <c r="I433" s="192"/>
      <c r="J433" s="193">
        <f>ROUND(I433*H433,2)</f>
        <v>0</v>
      </c>
      <c r="K433" s="189" t="s">
        <v>138</v>
      </c>
      <c r="L433" s="40"/>
      <c r="M433" s="194" t="s">
        <v>1</v>
      </c>
      <c r="N433" s="195" t="s">
        <v>38</v>
      </c>
      <c r="O433" s="72"/>
      <c r="P433" s="196">
        <f>O433*H433</f>
        <v>0</v>
      </c>
      <c r="Q433" s="196">
        <v>0</v>
      </c>
      <c r="R433" s="196">
        <f>Q433*H433</f>
        <v>0</v>
      </c>
      <c r="S433" s="196">
        <v>0</v>
      </c>
      <c r="T433" s="197">
        <f>S433*H433</f>
        <v>0</v>
      </c>
      <c r="U433" s="35"/>
      <c r="V433" s="35"/>
      <c r="W433" s="35"/>
      <c r="X433" s="35"/>
      <c r="Y433" s="35"/>
      <c r="Z433" s="35"/>
      <c r="AA433" s="35"/>
      <c r="AB433" s="35"/>
      <c r="AC433" s="35"/>
      <c r="AD433" s="35"/>
      <c r="AE433" s="35"/>
      <c r="AR433" s="198" t="s">
        <v>189</v>
      </c>
      <c r="AT433" s="198" t="s">
        <v>134</v>
      </c>
      <c r="AU433" s="198" t="s">
        <v>83</v>
      </c>
      <c r="AY433" s="18" t="s">
        <v>131</v>
      </c>
      <c r="BE433" s="199">
        <f>IF(N433="základní",J433,0)</f>
        <v>0</v>
      </c>
      <c r="BF433" s="199">
        <f>IF(N433="snížená",J433,0)</f>
        <v>0</v>
      </c>
      <c r="BG433" s="199">
        <f>IF(N433="zákl. přenesená",J433,0)</f>
        <v>0</v>
      </c>
      <c r="BH433" s="199">
        <f>IF(N433="sníž. přenesená",J433,0)</f>
        <v>0</v>
      </c>
      <c r="BI433" s="199">
        <f>IF(N433="nulová",J433,0)</f>
        <v>0</v>
      </c>
      <c r="BJ433" s="18" t="s">
        <v>81</v>
      </c>
      <c r="BK433" s="199">
        <f>ROUND(I433*H433,2)</f>
        <v>0</v>
      </c>
      <c r="BL433" s="18" t="s">
        <v>189</v>
      </c>
      <c r="BM433" s="198" t="s">
        <v>608</v>
      </c>
    </row>
    <row r="434" spans="1:65" s="2" customFormat="1" ht="48">
      <c r="A434" s="35"/>
      <c r="B434" s="36"/>
      <c r="C434" s="37"/>
      <c r="D434" s="200" t="s">
        <v>140</v>
      </c>
      <c r="E434" s="37"/>
      <c r="F434" s="201" t="s">
        <v>607</v>
      </c>
      <c r="G434" s="37"/>
      <c r="H434" s="37"/>
      <c r="I434" s="202"/>
      <c r="J434" s="37"/>
      <c r="K434" s="37"/>
      <c r="L434" s="40"/>
      <c r="M434" s="203"/>
      <c r="N434" s="204"/>
      <c r="O434" s="72"/>
      <c r="P434" s="72"/>
      <c r="Q434" s="72"/>
      <c r="R434" s="72"/>
      <c r="S434" s="72"/>
      <c r="T434" s="73"/>
      <c r="U434" s="35"/>
      <c r="V434" s="35"/>
      <c r="W434" s="35"/>
      <c r="X434" s="35"/>
      <c r="Y434" s="35"/>
      <c r="Z434" s="35"/>
      <c r="AA434" s="35"/>
      <c r="AB434" s="35"/>
      <c r="AC434" s="35"/>
      <c r="AD434" s="35"/>
      <c r="AE434" s="35"/>
      <c r="AT434" s="18" t="s">
        <v>140</v>
      </c>
      <c r="AU434" s="18" t="s">
        <v>83</v>
      </c>
    </row>
    <row r="435" spans="1:65" s="2" customFormat="1" ht="10.199999999999999">
      <c r="A435" s="35"/>
      <c r="B435" s="36"/>
      <c r="C435" s="37"/>
      <c r="D435" s="205" t="s">
        <v>141</v>
      </c>
      <c r="E435" s="37"/>
      <c r="F435" s="206" t="s">
        <v>609</v>
      </c>
      <c r="G435" s="37"/>
      <c r="H435" s="37"/>
      <c r="I435" s="202"/>
      <c r="J435" s="37"/>
      <c r="K435" s="37"/>
      <c r="L435" s="40"/>
      <c r="M435" s="203"/>
      <c r="N435" s="204"/>
      <c r="O435" s="72"/>
      <c r="P435" s="72"/>
      <c r="Q435" s="72"/>
      <c r="R435" s="72"/>
      <c r="S435" s="72"/>
      <c r="T435" s="73"/>
      <c r="U435" s="35"/>
      <c r="V435" s="35"/>
      <c r="W435" s="35"/>
      <c r="X435" s="35"/>
      <c r="Y435" s="35"/>
      <c r="Z435" s="35"/>
      <c r="AA435" s="35"/>
      <c r="AB435" s="35"/>
      <c r="AC435" s="35"/>
      <c r="AD435" s="35"/>
      <c r="AE435" s="35"/>
      <c r="AT435" s="18" t="s">
        <v>141</v>
      </c>
      <c r="AU435" s="18" t="s">
        <v>83</v>
      </c>
    </row>
    <row r="436" spans="1:65" s="12" customFormat="1" ht="22.8" customHeight="1">
      <c r="B436" s="171"/>
      <c r="C436" s="172"/>
      <c r="D436" s="173" t="s">
        <v>72</v>
      </c>
      <c r="E436" s="185" t="s">
        <v>610</v>
      </c>
      <c r="F436" s="185" t="s">
        <v>611</v>
      </c>
      <c r="G436" s="172"/>
      <c r="H436" s="172"/>
      <c r="I436" s="175"/>
      <c r="J436" s="186">
        <f>BK436</f>
        <v>0</v>
      </c>
      <c r="K436" s="172"/>
      <c r="L436" s="177"/>
      <c r="M436" s="178"/>
      <c r="N436" s="179"/>
      <c r="O436" s="179"/>
      <c r="P436" s="180">
        <f>SUM(P437:P448)</f>
        <v>0</v>
      </c>
      <c r="Q436" s="179"/>
      <c r="R436" s="180">
        <f>SUM(R437:R448)</f>
        <v>0</v>
      </c>
      <c r="S436" s="179"/>
      <c r="T436" s="181">
        <f>SUM(T437:T448)</f>
        <v>0</v>
      </c>
      <c r="AR436" s="182" t="s">
        <v>83</v>
      </c>
      <c r="AT436" s="183" t="s">
        <v>72</v>
      </c>
      <c r="AU436" s="183" t="s">
        <v>81</v>
      </c>
      <c r="AY436" s="182" t="s">
        <v>131</v>
      </c>
      <c r="BK436" s="184">
        <f>SUM(BK437:BK448)</f>
        <v>0</v>
      </c>
    </row>
    <row r="437" spans="1:65" s="2" customFormat="1" ht="24.15" customHeight="1">
      <c r="A437" s="35"/>
      <c r="B437" s="36"/>
      <c r="C437" s="187" t="s">
        <v>446</v>
      </c>
      <c r="D437" s="187" t="s">
        <v>134</v>
      </c>
      <c r="E437" s="188" t="s">
        <v>612</v>
      </c>
      <c r="F437" s="189" t="s">
        <v>613</v>
      </c>
      <c r="G437" s="190" t="s">
        <v>268</v>
      </c>
      <c r="H437" s="191">
        <v>4</v>
      </c>
      <c r="I437" s="192"/>
      <c r="J437" s="193">
        <f>ROUND(I437*H437,2)</f>
        <v>0</v>
      </c>
      <c r="K437" s="189" t="s">
        <v>138</v>
      </c>
      <c r="L437" s="40"/>
      <c r="M437" s="194" t="s">
        <v>1</v>
      </c>
      <c r="N437" s="195" t="s">
        <v>38</v>
      </c>
      <c r="O437" s="72"/>
      <c r="P437" s="196">
        <f>O437*H437</f>
        <v>0</v>
      </c>
      <c r="Q437" s="196">
        <v>0</v>
      </c>
      <c r="R437" s="196">
        <f>Q437*H437</f>
        <v>0</v>
      </c>
      <c r="S437" s="196">
        <v>0</v>
      </c>
      <c r="T437" s="197">
        <f>S437*H437</f>
        <v>0</v>
      </c>
      <c r="U437" s="35"/>
      <c r="V437" s="35"/>
      <c r="W437" s="35"/>
      <c r="X437" s="35"/>
      <c r="Y437" s="35"/>
      <c r="Z437" s="35"/>
      <c r="AA437" s="35"/>
      <c r="AB437" s="35"/>
      <c r="AC437" s="35"/>
      <c r="AD437" s="35"/>
      <c r="AE437" s="35"/>
      <c r="AR437" s="198" t="s">
        <v>189</v>
      </c>
      <c r="AT437" s="198" t="s">
        <v>134</v>
      </c>
      <c r="AU437" s="198" t="s">
        <v>83</v>
      </c>
      <c r="AY437" s="18" t="s">
        <v>131</v>
      </c>
      <c r="BE437" s="199">
        <f>IF(N437="základní",J437,0)</f>
        <v>0</v>
      </c>
      <c r="BF437" s="199">
        <f>IF(N437="snížená",J437,0)</f>
        <v>0</v>
      </c>
      <c r="BG437" s="199">
        <f>IF(N437="zákl. přenesená",J437,0)</f>
        <v>0</v>
      </c>
      <c r="BH437" s="199">
        <f>IF(N437="sníž. přenesená",J437,0)</f>
        <v>0</v>
      </c>
      <c r="BI437" s="199">
        <f>IF(N437="nulová",J437,0)</f>
        <v>0</v>
      </c>
      <c r="BJ437" s="18" t="s">
        <v>81</v>
      </c>
      <c r="BK437" s="199">
        <f>ROUND(I437*H437,2)</f>
        <v>0</v>
      </c>
      <c r="BL437" s="18" t="s">
        <v>189</v>
      </c>
      <c r="BM437" s="198" t="s">
        <v>614</v>
      </c>
    </row>
    <row r="438" spans="1:65" s="2" customFormat="1" ht="19.2">
      <c r="A438" s="35"/>
      <c r="B438" s="36"/>
      <c r="C438" s="37"/>
      <c r="D438" s="200" t="s">
        <v>140</v>
      </c>
      <c r="E438" s="37"/>
      <c r="F438" s="201" t="s">
        <v>613</v>
      </c>
      <c r="G438" s="37"/>
      <c r="H438" s="37"/>
      <c r="I438" s="202"/>
      <c r="J438" s="37"/>
      <c r="K438" s="37"/>
      <c r="L438" s="40"/>
      <c r="M438" s="203"/>
      <c r="N438" s="204"/>
      <c r="O438" s="72"/>
      <c r="P438" s="72"/>
      <c r="Q438" s="72"/>
      <c r="R438" s="72"/>
      <c r="S438" s="72"/>
      <c r="T438" s="73"/>
      <c r="U438" s="35"/>
      <c r="V438" s="35"/>
      <c r="W438" s="35"/>
      <c r="X438" s="35"/>
      <c r="Y438" s="35"/>
      <c r="Z438" s="35"/>
      <c r="AA438" s="35"/>
      <c r="AB438" s="35"/>
      <c r="AC438" s="35"/>
      <c r="AD438" s="35"/>
      <c r="AE438" s="35"/>
      <c r="AT438" s="18" t="s">
        <v>140</v>
      </c>
      <c r="AU438" s="18" t="s">
        <v>83</v>
      </c>
    </row>
    <row r="439" spans="1:65" s="2" customFormat="1" ht="10.199999999999999">
      <c r="A439" s="35"/>
      <c r="B439" s="36"/>
      <c r="C439" s="37"/>
      <c r="D439" s="205" t="s">
        <v>141</v>
      </c>
      <c r="E439" s="37"/>
      <c r="F439" s="206" t="s">
        <v>615</v>
      </c>
      <c r="G439" s="37"/>
      <c r="H439" s="37"/>
      <c r="I439" s="202"/>
      <c r="J439" s="37"/>
      <c r="K439" s="37"/>
      <c r="L439" s="40"/>
      <c r="M439" s="203"/>
      <c r="N439" s="204"/>
      <c r="O439" s="72"/>
      <c r="P439" s="72"/>
      <c r="Q439" s="72"/>
      <c r="R439" s="72"/>
      <c r="S439" s="72"/>
      <c r="T439" s="73"/>
      <c r="U439" s="35"/>
      <c r="V439" s="35"/>
      <c r="W439" s="35"/>
      <c r="X439" s="35"/>
      <c r="Y439" s="35"/>
      <c r="Z439" s="35"/>
      <c r="AA439" s="35"/>
      <c r="AB439" s="35"/>
      <c r="AC439" s="35"/>
      <c r="AD439" s="35"/>
      <c r="AE439" s="35"/>
      <c r="AT439" s="18" t="s">
        <v>141</v>
      </c>
      <c r="AU439" s="18" t="s">
        <v>83</v>
      </c>
    </row>
    <row r="440" spans="1:65" s="2" customFormat="1" ht="24.15" customHeight="1">
      <c r="A440" s="35"/>
      <c r="B440" s="36"/>
      <c r="C440" s="243" t="s">
        <v>616</v>
      </c>
      <c r="D440" s="243" t="s">
        <v>383</v>
      </c>
      <c r="E440" s="244" t="s">
        <v>617</v>
      </c>
      <c r="F440" s="245" t="s">
        <v>618</v>
      </c>
      <c r="G440" s="246" t="s">
        <v>268</v>
      </c>
      <c r="H440" s="247">
        <v>4</v>
      </c>
      <c r="I440" s="248"/>
      <c r="J440" s="249">
        <f>ROUND(I440*H440,2)</f>
        <v>0</v>
      </c>
      <c r="K440" s="245" t="s">
        <v>1</v>
      </c>
      <c r="L440" s="250"/>
      <c r="M440" s="251" t="s">
        <v>1</v>
      </c>
      <c r="N440" s="252" t="s">
        <v>38</v>
      </c>
      <c r="O440" s="72"/>
      <c r="P440" s="196">
        <f>O440*H440</f>
        <v>0</v>
      </c>
      <c r="Q440" s="196">
        <v>0</v>
      </c>
      <c r="R440" s="196">
        <f>Q440*H440</f>
        <v>0</v>
      </c>
      <c r="S440" s="196">
        <v>0</v>
      </c>
      <c r="T440" s="197">
        <f>S440*H440</f>
        <v>0</v>
      </c>
      <c r="U440" s="35"/>
      <c r="V440" s="35"/>
      <c r="W440" s="35"/>
      <c r="X440" s="35"/>
      <c r="Y440" s="35"/>
      <c r="Z440" s="35"/>
      <c r="AA440" s="35"/>
      <c r="AB440" s="35"/>
      <c r="AC440" s="35"/>
      <c r="AD440" s="35"/>
      <c r="AE440" s="35"/>
      <c r="AR440" s="198" t="s">
        <v>245</v>
      </c>
      <c r="AT440" s="198" t="s">
        <v>383</v>
      </c>
      <c r="AU440" s="198" t="s">
        <v>83</v>
      </c>
      <c r="AY440" s="18" t="s">
        <v>131</v>
      </c>
      <c r="BE440" s="199">
        <f>IF(N440="základní",J440,0)</f>
        <v>0</v>
      </c>
      <c r="BF440" s="199">
        <f>IF(N440="snížená",J440,0)</f>
        <v>0</v>
      </c>
      <c r="BG440" s="199">
        <f>IF(N440="zákl. přenesená",J440,0)</f>
        <v>0</v>
      </c>
      <c r="BH440" s="199">
        <f>IF(N440="sníž. přenesená",J440,0)</f>
        <v>0</v>
      </c>
      <c r="BI440" s="199">
        <f>IF(N440="nulová",J440,0)</f>
        <v>0</v>
      </c>
      <c r="BJ440" s="18" t="s">
        <v>81</v>
      </c>
      <c r="BK440" s="199">
        <f>ROUND(I440*H440,2)</f>
        <v>0</v>
      </c>
      <c r="BL440" s="18" t="s">
        <v>189</v>
      </c>
      <c r="BM440" s="198" t="s">
        <v>619</v>
      </c>
    </row>
    <row r="441" spans="1:65" s="2" customFormat="1" ht="28.8">
      <c r="A441" s="35"/>
      <c r="B441" s="36"/>
      <c r="C441" s="37"/>
      <c r="D441" s="200" t="s">
        <v>140</v>
      </c>
      <c r="E441" s="37"/>
      <c r="F441" s="201" t="s">
        <v>620</v>
      </c>
      <c r="G441" s="37"/>
      <c r="H441" s="37"/>
      <c r="I441" s="202"/>
      <c r="J441" s="37"/>
      <c r="K441" s="37"/>
      <c r="L441" s="40"/>
      <c r="M441" s="203"/>
      <c r="N441" s="204"/>
      <c r="O441" s="72"/>
      <c r="P441" s="72"/>
      <c r="Q441" s="72"/>
      <c r="R441" s="72"/>
      <c r="S441" s="72"/>
      <c r="T441" s="73"/>
      <c r="U441" s="35"/>
      <c r="V441" s="35"/>
      <c r="W441" s="35"/>
      <c r="X441" s="35"/>
      <c r="Y441" s="35"/>
      <c r="Z441" s="35"/>
      <c r="AA441" s="35"/>
      <c r="AB441" s="35"/>
      <c r="AC441" s="35"/>
      <c r="AD441" s="35"/>
      <c r="AE441" s="35"/>
      <c r="AT441" s="18" t="s">
        <v>140</v>
      </c>
      <c r="AU441" s="18" t="s">
        <v>83</v>
      </c>
    </row>
    <row r="442" spans="1:65" s="2" customFormat="1" ht="19.2">
      <c r="A442" s="35"/>
      <c r="B442" s="36"/>
      <c r="C442" s="37"/>
      <c r="D442" s="200" t="s">
        <v>260</v>
      </c>
      <c r="E442" s="37"/>
      <c r="F442" s="239" t="s">
        <v>621</v>
      </c>
      <c r="G442" s="37"/>
      <c r="H442" s="37"/>
      <c r="I442" s="202"/>
      <c r="J442" s="37"/>
      <c r="K442" s="37"/>
      <c r="L442" s="40"/>
      <c r="M442" s="203"/>
      <c r="N442" s="204"/>
      <c r="O442" s="72"/>
      <c r="P442" s="72"/>
      <c r="Q442" s="72"/>
      <c r="R442" s="72"/>
      <c r="S442" s="72"/>
      <c r="T442" s="73"/>
      <c r="U442" s="35"/>
      <c r="V442" s="35"/>
      <c r="W442" s="35"/>
      <c r="X442" s="35"/>
      <c r="Y442" s="35"/>
      <c r="Z442" s="35"/>
      <c r="AA442" s="35"/>
      <c r="AB442" s="35"/>
      <c r="AC442" s="35"/>
      <c r="AD442" s="35"/>
      <c r="AE442" s="35"/>
      <c r="AT442" s="18" t="s">
        <v>260</v>
      </c>
      <c r="AU442" s="18" t="s">
        <v>83</v>
      </c>
    </row>
    <row r="443" spans="1:65" s="2" customFormat="1" ht="24.15" customHeight="1">
      <c r="A443" s="35"/>
      <c r="B443" s="36"/>
      <c r="C443" s="187" t="s">
        <v>452</v>
      </c>
      <c r="D443" s="187" t="s">
        <v>134</v>
      </c>
      <c r="E443" s="188" t="s">
        <v>622</v>
      </c>
      <c r="F443" s="189" t="s">
        <v>623</v>
      </c>
      <c r="G443" s="190" t="s">
        <v>268</v>
      </c>
      <c r="H443" s="191">
        <v>4</v>
      </c>
      <c r="I443" s="192"/>
      <c r="J443" s="193">
        <f>ROUND(I443*H443,2)</f>
        <v>0</v>
      </c>
      <c r="K443" s="189" t="s">
        <v>138</v>
      </c>
      <c r="L443" s="40"/>
      <c r="M443" s="194" t="s">
        <v>1</v>
      </c>
      <c r="N443" s="195" t="s">
        <v>38</v>
      </c>
      <c r="O443" s="72"/>
      <c r="P443" s="196">
        <f>O443*H443</f>
        <v>0</v>
      </c>
      <c r="Q443" s="196">
        <v>0</v>
      </c>
      <c r="R443" s="196">
        <f>Q443*H443</f>
        <v>0</v>
      </c>
      <c r="S443" s="196">
        <v>0</v>
      </c>
      <c r="T443" s="197">
        <f>S443*H443</f>
        <v>0</v>
      </c>
      <c r="U443" s="35"/>
      <c r="V443" s="35"/>
      <c r="W443" s="35"/>
      <c r="X443" s="35"/>
      <c r="Y443" s="35"/>
      <c r="Z443" s="35"/>
      <c r="AA443" s="35"/>
      <c r="AB443" s="35"/>
      <c r="AC443" s="35"/>
      <c r="AD443" s="35"/>
      <c r="AE443" s="35"/>
      <c r="AR443" s="198" t="s">
        <v>189</v>
      </c>
      <c r="AT443" s="198" t="s">
        <v>134</v>
      </c>
      <c r="AU443" s="198" t="s">
        <v>83</v>
      </c>
      <c r="AY443" s="18" t="s">
        <v>131</v>
      </c>
      <c r="BE443" s="199">
        <f>IF(N443="základní",J443,0)</f>
        <v>0</v>
      </c>
      <c r="BF443" s="199">
        <f>IF(N443="snížená",J443,0)</f>
        <v>0</v>
      </c>
      <c r="BG443" s="199">
        <f>IF(N443="zákl. přenesená",J443,0)</f>
        <v>0</v>
      </c>
      <c r="BH443" s="199">
        <f>IF(N443="sníž. přenesená",J443,0)</f>
        <v>0</v>
      </c>
      <c r="BI443" s="199">
        <f>IF(N443="nulová",J443,0)</f>
        <v>0</v>
      </c>
      <c r="BJ443" s="18" t="s">
        <v>81</v>
      </c>
      <c r="BK443" s="199">
        <f>ROUND(I443*H443,2)</f>
        <v>0</v>
      </c>
      <c r="BL443" s="18" t="s">
        <v>189</v>
      </c>
      <c r="BM443" s="198" t="s">
        <v>624</v>
      </c>
    </row>
    <row r="444" spans="1:65" s="2" customFormat="1" ht="19.2">
      <c r="A444" s="35"/>
      <c r="B444" s="36"/>
      <c r="C444" s="37"/>
      <c r="D444" s="200" t="s">
        <v>140</v>
      </c>
      <c r="E444" s="37"/>
      <c r="F444" s="201" t="s">
        <v>623</v>
      </c>
      <c r="G444" s="37"/>
      <c r="H444" s="37"/>
      <c r="I444" s="202"/>
      <c r="J444" s="37"/>
      <c r="K444" s="37"/>
      <c r="L444" s="40"/>
      <c r="M444" s="203"/>
      <c r="N444" s="204"/>
      <c r="O444" s="72"/>
      <c r="P444" s="72"/>
      <c r="Q444" s="72"/>
      <c r="R444" s="72"/>
      <c r="S444" s="72"/>
      <c r="T444" s="73"/>
      <c r="U444" s="35"/>
      <c r="V444" s="35"/>
      <c r="W444" s="35"/>
      <c r="X444" s="35"/>
      <c r="Y444" s="35"/>
      <c r="Z444" s="35"/>
      <c r="AA444" s="35"/>
      <c r="AB444" s="35"/>
      <c r="AC444" s="35"/>
      <c r="AD444" s="35"/>
      <c r="AE444" s="35"/>
      <c r="AT444" s="18" t="s">
        <v>140</v>
      </c>
      <c r="AU444" s="18" t="s">
        <v>83</v>
      </c>
    </row>
    <row r="445" spans="1:65" s="2" customFormat="1" ht="10.199999999999999">
      <c r="A445" s="35"/>
      <c r="B445" s="36"/>
      <c r="C445" s="37"/>
      <c r="D445" s="205" t="s">
        <v>141</v>
      </c>
      <c r="E445" s="37"/>
      <c r="F445" s="206" t="s">
        <v>625</v>
      </c>
      <c r="G445" s="37"/>
      <c r="H445" s="37"/>
      <c r="I445" s="202"/>
      <c r="J445" s="37"/>
      <c r="K445" s="37"/>
      <c r="L445" s="40"/>
      <c r="M445" s="203"/>
      <c r="N445" s="204"/>
      <c r="O445" s="72"/>
      <c r="P445" s="72"/>
      <c r="Q445" s="72"/>
      <c r="R445" s="72"/>
      <c r="S445" s="72"/>
      <c r="T445" s="73"/>
      <c r="U445" s="35"/>
      <c r="V445" s="35"/>
      <c r="W445" s="35"/>
      <c r="X445" s="35"/>
      <c r="Y445" s="35"/>
      <c r="Z445" s="35"/>
      <c r="AA445" s="35"/>
      <c r="AB445" s="35"/>
      <c r="AC445" s="35"/>
      <c r="AD445" s="35"/>
      <c r="AE445" s="35"/>
      <c r="AT445" s="18" t="s">
        <v>141</v>
      </c>
      <c r="AU445" s="18" t="s">
        <v>83</v>
      </c>
    </row>
    <row r="446" spans="1:65" s="2" customFormat="1" ht="49.05" customHeight="1">
      <c r="A446" s="35"/>
      <c r="B446" s="36"/>
      <c r="C446" s="187" t="s">
        <v>626</v>
      </c>
      <c r="D446" s="187" t="s">
        <v>134</v>
      </c>
      <c r="E446" s="188" t="s">
        <v>627</v>
      </c>
      <c r="F446" s="189" t="s">
        <v>628</v>
      </c>
      <c r="G446" s="190" t="s">
        <v>217</v>
      </c>
      <c r="H446" s="191">
        <v>5.0000000000000001E-3</v>
      </c>
      <c r="I446" s="192"/>
      <c r="J446" s="193">
        <f>ROUND(I446*H446,2)</f>
        <v>0</v>
      </c>
      <c r="K446" s="189" t="s">
        <v>138</v>
      </c>
      <c r="L446" s="40"/>
      <c r="M446" s="194" t="s">
        <v>1</v>
      </c>
      <c r="N446" s="195" t="s">
        <v>38</v>
      </c>
      <c r="O446" s="72"/>
      <c r="P446" s="196">
        <f>O446*H446</f>
        <v>0</v>
      </c>
      <c r="Q446" s="196">
        <v>0</v>
      </c>
      <c r="R446" s="196">
        <f>Q446*H446</f>
        <v>0</v>
      </c>
      <c r="S446" s="196">
        <v>0</v>
      </c>
      <c r="T446" s="197">
        <f>S446*H446</f>
        <v>0</v>
      </c>
      <c r="U446" s="35"/>
      <c r="V446" s="35"/>
      <c r="W446" s="35"/>
      <c r="X446" s="35"/>
      <c r="Y446" s="35"/>
      <c r="Z446" s="35"/>
      <c r="AA446" s="35"/>
      <c r="AB446" s="35"/>
      <c r="AC446" s="35"/>
      <c r="AD446" s="35"/>
      <c r="AE446" s="35"/>
      <c r="AR446" s="198" t="s">
        <v>189</v>
      </c>
      <c r="AT446" s="198" t="s">
        <v>134</v>
      </c>
      <c r="AU446" s="198" t="s">
        <v>83</v>
      </c>
      <c r="AY446" s="18" t="s">
        <v>131</v>
      </c>
      <c r="BE446" s="199">
        <f>IF(N446="základní",J446,0)</f>
        <v>0</v>
      </c>
      <c r="BF446" s="199">
        <f>IF(N446="snížená",J446,0)</f>
        <v>0</v>
      </c>
      <c r="BG446" s="199">
        <f>IF(N446="zákl. přenesená",J446,0)</f>
        <v>0</v>
      </c>
      <c r="BH446" s="199">
        <f>IF(N446="sníž. přenesená",J446,0)</f>
        <v>0</v>
      </c>
      <c r="BI446" s="199">
        <f>IF(N446="nulová",J446,0)</f>
        <v>0</v>
      </c>
      <c r="BJ446" s="18" t="s">
        <v>81</v>
      </c>
      <c r="BK446" s="199">
        <f>ROUND(I446*H446,2)</f>
        <v>0</v>
      </c>
      <c r="BL446" s="18" t="s">
        <v>189</v>
      </c>
      <c r="BM446" s="198" t="s">
        <v>629</v>
      </c>
    </row>
    <row r="447" spans="1:65" s="2" customFormat="1" ht="28.8">
      <c r="A447" s="35"/>
      <c r="B447" s="36"/>
      <c r="C447" s="37"/>
      <c r="D447" s="200" t="s">
        <v>140</v>
      </c>
      <c r="E447" s="37"/>
      <c r="F447" s="201" t="s">
        <v>628</v>
      </c>
      <c r="G447" s="37"/>
      <c r="H447" s="37"/>
      <c r="I447" s="202"/>
      <c r="J447" s="37"/>
      <c r="K447" s="37"/>
      <c r="L447" s="40"/>
      <c r="M447" s="203"/>
      <c r="N447" s="204"/>
      <c r="O447" s="72"/>
      <c r="P447" s="72"/>
      <c r="Q447" s="72"/>
      <c r="R447" s="72"/>
      <c r="S447" s="72"/>
      <c r="T447" s="73"/>
      <c r="U447" s="35"/>
      <c r="V447" s="35"/>
      <c r="W447" s="35"/>
      <c r="X447" s="35"/>
      <c r="Y447" s="35"/>
      <c r="Z447" s="35"/>
      <c r="AA447" s="35"/>
      <c r="AB447" s="35"/>
      <c r="AC447" s="35"/>
      <c r="AD447" s="35"/>
      <c r="AE447" s="35"/>
      <c r="AT447" s="18" t="s">
        <v>140</v>
      </c>
      <c r="AU447" s="18" t="s">
        <v>83</v>
      </c>
    </row>
    <row r="448" spans="1:65" s="2" customFormat="1" ht="10.199999999999999">
      <c r="A448" s="35"/>
      <c r="B448" s="36"/>
      <c r="C448" s="37"/>
      <c r="D448" s="205" t="s">
        <v>141</v>
      </c>
      <c r="E448" s="37"/>
      <c r="F448" s="206" t="s">
        <v>630</v>
      </c>
      <c r="G448" s="37"/>
      <c r="H448" s="37"/>
      <c r="I448" s="202"/>
      <c r="J448" s="37"/>
      <c r="K448" s="37"/>
      <c r="L448" s="40"/>
      <c r="M448" s="203"/>
      <c r="N448" s="204"/>
      <c r="O448" s="72"/>
      <c r="P448" s="72"/>
      <c r="Q448" s="72"/>
      <c r="R448" s="72"/>
      <c r="S448" s="72"/>
      <c r="T448" s="73"/>
      <c r="U448" s="35"/>
      <c r="V448" s="35"/>
      <c r="W448" s="35"/>
      <c r="X448" s="35"/>
      <c r="Y448" s="35"/>
      <c r="Z448" s="35"/>
      <c r="AA448" s="35"/>
      <c r="AB448" s="35"/>
      <c r="AC448" s="35"/>
      <c r="AD448" s="35"/>
      <c r="AE448" s="35"/>
      <c r="AT448" s="18" t="s">
        <v>141</v>
      </c>
      <c r="AU448" s="18" t="s">
        <v>83</v>
      </c>
    </row>
    <row r="449" spans="1:65" s="12" customFormat="1" ht="22.8" customHeight="1">
      <c r="B449" s="171"/>
      <c r="C449" s="172"/>
      <c r="D449" s="173" t="s">
        <v>72</v>
      </c>
      <c r="E449" s="185" t="s">
        <v>263</v>
      </c>
      <c r="F449" s="185" t="s">
        <v>264</v>
      </c>
      <c r="G449" s="172"/>
      <c r="H449" s="172"/>
      <c r="I449" s="175"/>
      <c r="J449" s="186">
        <f>BK449</f>
        <v>0</v>
      </c>
      <c r="K449" s="172"/>
      <c r="L449" s="177"/>
      <c r="M449" s="178"/>
      <c r="N449" s="179"/>
      <c r="O449" s="179"/>
      <c r="P449" s="180">
        <f>SUM(P450:P491)</f>
        <v>0</v>
      </c>
      <c r="Q449" s="179"/>
      <c r="R449" s="180">
        <f>SUM(R450:R491)</f>
        <v>0</v>
      </c>
      <c r="S449" s="179"/>
      <c r="T449" s="181">
        <f>SUM(T450:T491)</f>
        <v>0</v>
      </c>
      <c r="AR449" s="182" t="s">
        <v>83</v>
      </c>
      <c r="AT449" s="183" t="s">
        <v>72</v>
      </c>
      <c r="AU449" s="183" t="s">
        <v>81</v>
      </c>
      <c r="AY449" s="182" t="s">
        <v>131</v>
      </c>
      <c r="BK449" s="184">
        <f>SUM(BK450:BK491)</f>
        <v>0</v>
      </c>
    </row>
    <row r="450" spans="1:65" s="2" customFormat="1" ht="16.5" customHeight="1">
      <c r="A450" s="35"/>
      <c r="B450" s="36"/>
      <c r="C450" s="187" t="s">
        <v>458</v>
      </c>
      <c r="D450" s="187" t="s">
        <v>134</v>
      </c>
      <c r="E450" s="188" t="s">
        <v>631</v>
      </c>
      <c r="F450" s="189" t="s">
        <v>632</v>
      </c>
      <c r="G450" s="190" t="s">
        <v>210</v>
      </c>
      <c r="H450" s="191">
        <v>1</v>
      </c>
      <c r="I450" s="192"/>
      <c r="J450" s="193">
        <f>ROUND(I450*H450,2)</f>
        <v>0</v>
      </c>
      <c r="K450" s="189" t="s">
        <v>1</v>
      </c>
      <c r="L450" s="40"/>
      <c r="M450" s="194" t="s">
        <v>1</v>
      </c>
      <c r="N450" s="195" t="s">
        <v>38</v>
      </c>
      <c r="O450" s="72"/>
      <c r="P450" s="196">
        <f>O450*H450</f>
        <v>0</v>
      </c>
      <c r="Q450" s="196">
        <v>0</v>
      </c>
      <c r="R450" s="196">
        <f>Q450*H450</f>
        <v>0</v>
      </c>
      <c r="S450" s="196">
        <v>0</v>
      </c>
      <c r="T450" s="197">
        <f>S450*H450</f>
        <v>0</v>
      </c>
      <c r="U450" s="35"/>
      <c r="V450" s="35"/>
      <c r="W450" s="35"/>
      <c r="X450" s="35"/>
      <c r="Y450" s="35"/>
      <c r="Z450" s="35"/>
      <c r="AA450" s="35"/>
      <c r="AB450" s="35"/>
      <c r="AC450" s="35"/>
      <c r="AD450" s="35"/>
      <c r="AE450" s="35"/>
      <c r="AR450" s="198" t="s">
        <v>189</v>
      </c>
      <c r="AT450" s="198" t="s">
        <v>134</v>
      </c>
      <c r="AU450" s="198" t="s">
        <v>83</v>
      </c>
      <c r="AY450" s="18" t="s">
        <v>131</v>
      </c>
      <c r="BE450" s="199">
        <f>IF(N450="základní",J450,0)</f>
        <v>0</v>
      </c>
      <c r="BF450" s="199">
        <f>IF(N450="snížená",J450,0)</f>
        <v>0</v>
      </c>
      <c r="BG450" s="199">
        <f>IF(N450="zákl. přenesená",J450,0)</f>
        <v>0</v>
      </c>
      <c r="BH450" s="199">
        <f>IF(N450="sníž. přenesená",J450,0)</f>
        <v>0</v>
      </c>
      <c r="BI450" s="199">
        <f>IF(N450="nulová",J450,0)</f>
        <v>0</v>
      </c>
      <c r="BJ450" s="18" t="s">
        <v>81</v>
      </c>
      <c r="BK450" s="199">
        <f>ROUND(I450*H450,2)</f>
        <v>0</v>
      </c>
      <c r="BL450" s="18" t="s">
        <v>189</v>
      </c>
      <c r="BM450" s="198" t="s">
        <v>633</v>
      </c>
    </row>
    <row r="451" spans="1:65" s="2" customFormat="1" ht="10.199999999999999">
      <c r="A451" s="35"/>
      <c r="B451" s="36"/>
      <c r="C451" s="37"/>
      <c r="D451" s="200" t="s">
        <v>140</v>
      </c>
      <c r="E451" s="37"/>
      <c r="F451" s="201" t="s">
        <v>632</v>
      </c>
      <c r="G451" s="37"/>
      <c r="H451" s="37"/>
      <c r="I451" s="202"/>
      <c r="J451" s="37"/>
      <c r="K451" s="37"/>
      <c r="L451" s="40"/>
      <c r="M451" s="203"/>
      <c r="N451" s="204"/>
      <c r="O451" s="72"/>
      <c r="P451" s="72"/>
      <c r="Q451" s="72"/>
      <c r="R451" s="72"/>
      <c r="S451" s="72"/>
      <c r="T451" s="73"/>
      <c r="U451" s="35"/>
      <c r="V451" s="35"/>
      <c r="W451" s="35"/>
      <c r="X451" s="35"/>
      <c r="Y451" s="35"/>
      <c r="Z451" s="35"/>
      <c r="AA451" s="35"/>
      <c r="AB451" s="35"/>
      <c r="AC451" s="35"/>
      <c r="AD451" s="35"/>
      <c r="AE451" s="35"/>
      <c r="AT451" s="18" t="s">
        <v>140</v>
      </c>
      <c r="AU451" s="18" t="s">
        <v>83</v>
      </c>
    </row>
    <row r="452" spans="1:65" s="2" customFormat="1" ht="38.4">
      <c r="A452" s="35"/>
      <c r="B452" s="36"/>
      <c r="C452" s="37"/>
      <c r="D452" s="200" t="s">
        <v>260</v>
      </c>
      <c r="E452" s="37"/>
      <c r="F452" s="239" t="s">
        <v>634</v>
      </c>
      <c r="G452" s="37"/>
      <c r="H452" s="37"/>
      <c r="I452" s="202"/>
      <c r="J452" s="37"/>
      <c r="K452" s="37"/>
      <c r="L452" s="40"/>
      <c r="M452" s="203"/>
      <c r="N452" s="204"/>
      <c r="O452" s="72"/>
      <c r="P452" s="72"/>
      <c r="Q452" s="72"/>
      <c r="R452" s="72"/>
      <c r="S452" s="72"/>
      <c r="T452" s="73"/>
      <c r="U452" s="35"/>
      <c r="V452" s="35"/>
      <c r="W452" s="35"/>
      <c r="X452" s="35"/>
      <c r="Y452" s="35"/>
      <c r="Z452" s="35"/>
      <c r="AA452" s="35"/>
      <c r="AB452" s="35"/>
      <c r="AC452" s="35"/>
      <c r="AD452" s="35"/>
      <c r="AE452" s="35"/>
      <c r="AT452" s="18" t="s">
        <v>260</v>
      </c>
      <c r="AU452" s="18" t="s">
        <v>83</v>
      </c>
    </row>
    <row r="453" spans="1:65" s="2" customFormat="1" ht="24.15" customHeight="1">
      <c r="A453" s="35"/>
      <c r="B453" s="36"/>
      <c r="C453" s="187" t="s">
        <v>635</v>
      </c>
      <c r="D453" s="187" t="s">
        <v>134</v>
      </c>
      <c r="E453" s="188" t="s">
        <v>636</v>
      </c>
      <c r="F453" s="189" t="s">
        <v>637</v>
      </c>
      <c r="G453" s="190" t="s">
        <v>210</v>
      </c>
      <c r="H453" s="191">
        <v>1</v>
      </c>
      <c r="I453" s="192"/>
      <c r="J453" s="193">
        <f>ROUND(I453*H453,2)</f>
        <v>0</v>
      </c>
      <c r="K453" s="189" t="s">
        <v>1</v>
      </c>
      <c r="L453" s="40"/>
      <c r="M453" s="194" t="s">
        <v>1</v>
      </c>
      <c r="N453" s="195" t="s">
        <v>38</v>
      </c>
      <c r="O453" s="72"/>
      <c r="P453" s="196">
        <f>O453*H453</f>
        <v>0</v>
      </c>
      <c r="Q453" s="196">
        <v>0</v>
      </c>
      <c r="R453" s="196">
        <f>Q453*H453</f>
        <v>0</v>
      </c>
      <c r="S453" s="196">
        <v>0</v>
      </c>
      <c r="T453" s="197">
        <f>S453*H453</f>
        <v>0</v>
      </c>
      <c r="U453" s="35"/>
      <c r="V453" s="35"/>
      <c r="W453" s="35"/>
      <c r="X453" s="35"/>
      <c r="Y453" s="35"/>
      <c r="Z453" s="35"/>
      <c r="AA453" s="35"/>
      <c r="AB453" s="35"/>
      <c r="AC453" s="35"/>
      <c r="AD453" s="35"/>
      <c r="AE453" s="35"/>
      <c r="AR453" s="198" t="s">
        <v>189</v>
      </c>
      <c r="AT453" s="198" t="s">
        <v>134</v>
      </c>
      <c r="AU453" s="198" t="s">
        <v>83</v>
      </c>
      <c r="AY453" s="18" t="s">
        <v>131</v>
      </c>
      <c r="BE453" s="199">
        <f>IF(N453="základní",J453,0)</f>
        <v>0</v>
      </c>
      <c r="BF453" s="199">
        <f>IF(N453="snížená",J453,0)</f>
        <v>0</v>
      </c>
      <c r="BG453" s="199">
        <f>IF(N453="zákl. přenesená",J453,0)</f>
        <v>0</v>
      </c>
      <c r="BH453" s="199">
        <f>IF(N453="sníž. přenesená",J453,0)</f>
        <v>0</v>
      </c>
      <c r="BI453" s="199">
        <f>IF(N453="nulová",J453,0)</f>
        <v>0</v>
      </c>
      <c r="BJ453" s="18" t="s">
        <v>81</v>
      </c>
      <c r="BK453" s="199">
        <f>ROUND(I453*H453,2)</f>
        <v>0</v>
      </c>
      <c r="BL453" s="18" t="s">
        <v>189</v>
      </c>
      <c r="BM453" s="198" t="s">
        <v>638</v>
      </c>
    </row>
    <row r="454" spans="1:65" s="2" customFormat="1" ht="10.199999999999999">
      <c r="A454" s="35"/>
      <c r="B454" s="36"/>
      <c r="C454" s="37"/>
      <c r="D454" s="200" t="s">
        <v>140</v>
      </c>
      <c r="E454" s="37"/>
      <c r="F454" s="201" t="s">
        <v>637</v>
      </c>
      <c r="G454" s="37"/>
      <c r="H454" s="37"/>
      <c r="I454" s="202"/>
      <c r="J454" s="37"/>
      <c r="K454" s="37"/>
      <c r="L454" s="40"/>
      <c r="M454" s="203"/>
      <c r="N454" s="204"/>
      <c r="O454" s="72"/>
      <c r="P454" s="72"/>
      <c r="Q454" s="72"/>
      <c r="R454" s="72"/>
      <c r="S454" s="72"/>
      <c r="T454" s="73"/>
      <c r="U454" s="35"/>
      <c r="V454" s="35"/>
      <c r="W454" s="35"/>
      <c r="X454" s="35"/>
      <c r="Y454" s="35"/>
      <c r="Z454" s="35"/>
      <c r="AA454" s="35"/>
      <c r="AB454" s="35"/>
      <c r="AC454" s="35"/>
      <c r="AD454" s="35"/>
      <c r="AE454" s="35"/>
      <c r="AT454" s="18" t="s">
        <v>140</v>
      </c>
      <c r="AU454" s="18" t="s">
        <v>83</v>
      </c>
    </row>
    <row r="455" spans="1:65" s="2" customFormat="1" ht="38.4">
      <c r="A455" s="35"/>
      <c r="B455" s="36"/>
      <c r="C455" s="37"/>
      <c r="D455" s="200" t="s">
        <v>260</v>
      </c>
      <c r="E455" s="37"/>
      <c r="F455" s="239" t="s">
        <v>639</v>
      </c>
      <c r="G455" s="37"/>
      <c r="H455" s="37"/>
      <c r="I455" s="202"/>
      <c r="J455" s="37"/>
      <c r="K455" s="37"/>
      <c r="L455" s="40"/>
      <c r="M455" s="203"/>
      <c r="N455" s="204"/>
      <c r="O455" s="72"/>
      <c r="P455" s="72"/>
      <c r="Q455" s="72"/>
      <c r="R455" s="72"/>
      <c r="S455" s="72"/>
      <c r="T455" s="73"/>
      <c r="U455" s="35"/>
      <c r="V455" s="35"/>
      <c r="W455" s="35"/>
      <c r="X455" s="35"/>
      <c r="Y455" s="35"/>
      <c r="Z455" s="35"/>
      <c r="AA455" s="35"/>
      <c r="AB455" s="35"/>
      <c r="AC455" s="35"/>
      <c r="AD455" s="35"/>
      <c r="AE455" s="35"/>
      <c r="AT455" s="18" t="s">
        <v>260</v>
      </c>
      <c r="AU455" s="18" t="s">
        <v>83</v>
      </c>
    </row>
    <row r="456" spans="1:65" s="2" customFormat="1" ht="24.15" customHeight="1">
      <c r="A456" s="35"/>
      <c r="B456" s="36"/>
      <c r="C456" s="187" t="s">
        <v>465</v>
      </c>
      <c r="D456" s="187" t="s">
        <v>134</v>
      </c>
      <c r="E456" s="188" t="s">
        <v>640</v>
      </c>
      <c r="F456" s="189" t="s">
        <v>641</v>
      </c>
      <c r="G456" s="190" t="s">
        <v>642</v>
      </c>
      <c r="H456" s="191">
        <v>214.5</v>
      </c>
      <c r="I456" s="192"/>
      <c r="J456" s="193">
        <f>ROUND(I456*H456,2)</f>
        <v>0</v>
      </c>
      <c r="K456" s="189" t="s">
        <v>138</v>
      </c>
      <c r="L456" s="40"/>
      <c r="M456" s="194" t="s">
        <v>1</v>
      </c>
      <c r="N456" s="195" t="s">
        <v>38</v>
      </c>
      <c r="O456" s="72"/>
      <c r="P456" s="196">
        <f>O456*H456</f>
        <v>0</v>
      </c>
      <c r="Q456" s="196">
        <v>0</v>
      </c>
      <c r="R456" s="196">
        <f>Q456*H456</f>
        <v>0</v>
      </c>
      <c r="S456" s="196">
        <v>0</v>
      </c>
      <c r="T456" s="197">
        <f>S456*H456</f>
        <v>0</v>
      </c>
      <c r="U456" s="35"/>
      <c r="V456" s="35"/>
      <c r="W456" s="35"/>
      <c r="X456" s="35"/>
      <c r="Y456" s="35"/>
      <c r="Z456" s="35"/>
      <c r="AA456" s="35"/>
      <c r="AB456" s="35"/>
      <c r="AC456" s="35"/>
      <c r="AD456" s="35"/>
      <c r="AE456" s="35"/>
      <c r="AR456" s="198" t="s">
        <v>189</v>
      </c>
      <c r="AT456" s="198" t="s">
        <v>134</v>
      </c>
      <c r="AU456" s="198" t="s">
        <v>83</v>
      </c>
      <c r="AY456" s="18" t="s">
        <v>131</v>
      </c>
      <c r="BE456" s="199">
        <f>IF(N456="základní",J456,0)</f>
        <v>0</v>
      </c>
      <c r="BF456" s="199">
        <f>IF(N456="snížená",J456,0)</f>
        <v>0</v>
      </c>
      <c r="BG456" s="199">
        <f>IF(N456="zákl. přenesená",J456,0)</f>
        <v>0</v>
      </c>
      <c r="BH456" s="199">
        <f>IF(N456="sníž. přenesená",J456,0)</f>
        <v>0</v>
      </c>
      <c r="BI456" s="199">
        <f>IF(N456="nulová",J456,0)</f>
        <v>0</v>
      </c>
      <c r="BJ456" s="18" t="s">
        <v>81</v>
      </c>
      <c r="BK456" s="199">
        <f>ROUND(I456*H456,2)</f>
        <v>0</v>
      </c>
      <c r="BL456" s="18" t="s">
        <v>189</v>
      </c>
      <c r="BM456" s="198" t="s">
        <v>643</v>
      </c>
    </row>
    <row r="457" spans="1:65" s="2" customFormat="1" ht="19.2">
      <c r="A457" s="35"/>
      <c r="B457" s="36"/>
      <c r="C457" s="37"/>
      <c r="D457" s="200" t="s">
        <v>140</v>
      </c>
      <c r="E457" s="37"/>
      <c r="F457" s="201" t="s">
        <v>641</v>
      </c>
      <c r="G457" s="37"/>
      <c r="H457" s="37"/>
      <c r="I457" s="202"/>
      <c r="J457" s="37"/>
      <c r="K457" s="37"/>
      <c r="L457" s="40"/>
      <c r="M457" s="203"/>
      <c r="N457" s="204"/>
      <c r="O457" s="72"/>
      <c r="P457" s="72"/>
      <c r="Q457" s="72"/>
      <c r="R457" s="72"/>
      <c r="S457" s="72"/>
      <c r="T457" s="73"/>
      <c r="U457" s="35"/>
      <c r="V457" s="35"/>
      <c r="W457" s="35"/>
      <c r="X457" s="35"/>
      <c r="Y457" s="35"/>
      <c r="Z457" s="35"/>
      <c r="AA457" s="35"/>
      <c r="AB457" s="35"/>
      <c r="AC457" s="35"/>
      <c r="AD457" s="35"/>
      <c r="AE457" s="35"/>
      <c r="AT457" s="18" t="s">
        <v>140</v>
      </c>
      <c r="AU457" s="18" t="s">
        <v>83</v>
      </c>
    </row>
    <row r="458" spans="1:65" s="2" customFormat="1" ht="10.199999999999999">
      <c r="A458" s="35"/>
      <c r="B458" s="36"/>
      <c r="C458" s="37"/>
      <c r="D458" s="205" t="s">
        <v>141</v>
      </c>
      <c r="E458" s="37"/>
      <c r="F458" s="206" t="s">
        <v>644</v>
      </c>
      <c r="G458" s="37"/>
      <c r="H458" s="37"/>
      <c r="I458" s="202"/>
      <c r="J458" s="37"/>
      <c r="K458" s="37"/>
      <c r="L458" s="40"/>
      <c r="M458" s="203"/>
      <c r="N458" s="204"/>
      <c r="O458" s="72"/>
      <c r="P458" s="72"/>
      <c r="Q458" s="72"/>
      <c r="R458" s="72"/>
      <c r="S458" s="72"/>
      <c r="T458" s="73"/>
      <c r="U458" s="35"/>
      <c r="V458" s="35"/>
      <c r="W458" s="35"/>
      <c r="X458" s="35"/>
      <c r="Y458" s="35"/>
      <c r="Z458" s="35"/>
      <c r="AA458" s="35"/>
      <c r="AB458" s="35"/>
      <c r="AC458" s="35"/>
      <c r="AD458" s="35"/>
      <c r="AE458" s="35"/>
      <c r="AT458" s="18" t="s">
        <v>141</v>
      </c>
      <c r="AU458" s="18" t="s">
        <v>83</v>
      </c>
    </row>
    <row r="459" spans="1:65" s="13" customFormat="1" ht="10.199999999999999">
      <c r="B459" s="207"/>
      <c r="C459" s="208"/>
      <c r="D459" s="200" t="s">
        <v>143</v>
      </c>
      <c r="E459" s="209" t="s">
        <v>1</v>
      </c>
      <c r="F459" s="210" t="s">
        <v>645</v>
      </c>
      <c r="G459" s="208"/>
      <c r="H459" s="209" t="s">
        <v>1</v>
      </c>
      <c r="I459" s="211"/>
      <c r="J459" s="208"/>
      <c r="K459" s="208"/>
      <c r="L459" s="212"/>
      <c r="M459" s="213"/>
      <c r="N459" s="214"/>
      <c r="O459" s="214"/>
      <c r="P459" s="214"/>
      <c r="Q459" s="214"/>
      <c r="R459" s="214"/>
      <c r="S459" s="214"/>
      <c r="T459" s="215"/>
      <c r="AT459" s="216" t="s">
        <v>143</v>
      </c>
      <c r="AU459" s="216" t="s">
        <v>83</v>
      </c>
      <c r="AV459" s="13" t="s">
        <v>81</v>
      </c>
      <c r="AW459" s="13" t="s">
        <v>30</v>
      </c>
      <c r="AX459" s="13" t="s">
        <v>73</v>
      </c>
      <c r="AY459" s="216" t="s">
        <v>131</v>
      </c>
    </row>
    <row r="460" spans="1:65" s="13" customFormat="1" ht="20.399999999999999">
      <c r="B460" s="207"/>
      <c r="C460" s="208"/>
      <c r="D460" s="200" t="s">
        <v>143</v>
      </c>
      <c r="E460" s="209" t="s">
        <v>1</v>
      </c>
      <c r="F460" s="210" t="s">
        <v>646</v>
      </c>
      <c r="G460" s="208"/>
      <c r="H460" s="209" t="s">
        <v>1</v>
      </c>
      <c r="I460" s="211"/>
      <c r="J460" s="208"/>
      <c r="K460" s="208"/>
      <c r="L460" s="212"/>
      <c r="M460" s="213"/>
      <c r="N460" s="214"/>
      <c r="O460" s="214"/>
      <c r="P460" s="214"/>
      <c r="Q460" s="214"/>
      <c r="R460" s="214"/>
      <c r="S460" s="214"/>
      <c r="T460" s="215"/>
      <c r="AT460" s="216" t="s">
        <v>143</v>
      </c>
      <c r="AU460" s="216" t="s">
        <v>83</v>
      </c>
      <c r="AV460" s="13" t="s">
        <v>81</v>
      </c>
      <c r="AW460" s="13" t="s">
        <v>30</v>
      </c>
      <c r="AX460" s="13" t="s">
        <v>73</v>
      </c>
      <c r="AY460" s="216" t="s">
        <v>131</v>
      </c>
    </row>
    <row r="461" spans="1:65" s="14" customFormat="1" ht="10.199999999999999">
      <c r="B461" s="217"/>
      <c r="C461" s="218"/>
      <c r="D461" s="200" t="s">
        <v>143</v>
      </c>
      <c r="E461" s="219" t="s">
        <v>1</v>
      </c>
      <c r="F461" s="220" t="s">
        <v>647</v>
      </c>
      <c r="G461" s="218"/>
      <c r="H461" s="221">
        <v>75</v>
      </c>
      <c r="I461" s="222"/>
      <c r="J461" s="218"/>
      <c r="K461" s="218"/>
      <c r="L461" s="223"/>
      <c r="M461" s="224"/>
      <c r="N461" s="225"/>
      <c r="O461" s="225"/>
      <c r="P461" s="225"/>
      <c r="Q461" s="225"/>
      <c r="R461" s="225"/>
      <c r="S461" s="225"/>
      <c r="T461" s="226"/>
      <c r="AT461" s="227" t="s">
        <v>143</v>
      </c>
      <c r="AU461" s="227" t="s">
        <v>83</v>
      </c>
      <c r="AV461" s="14" t="s">
        <v>83</v>
      </c>
      <c r="AW461" s="14" t="s">
        <v>30</v>
      </c>
      <c r="AX461" s="14" t="s">
        <v>73</v>
      </c>
      <c r="AY461" s="227" t="s">
        <v>131</v>
      </c>
    </row>
    <row r="462" spans="1:65" s="13" customFormat="1" ht="10.199999999999999">
      <c r="B462" s="207"/>
      <c r="C462" s="208"/>
      <c r="D462" s="200" t="s">
        <v>143</v>
      </c>
      <c r="E462" s="209" t="s">
        <v>1</v>
      </c>
      <c r="F462" s="210" t="s">
        <v>648</v>
      </c>
      <c r="G462" s="208"/>
      <c r="H462" s="209" t="s">
        <v>1</v>
      </c>
      <c r="I462" s="211"/>
      <c r="J462" s="208"/>
      <c r="K462" s="208"/>
      <c r="L462" s="212"/>
      <c r="M462" s="213"/>
      <c r="N462" s="214"/>
      <c r="O462" s="214"/>
      <c r="P462" s="214"/>
      <c r="Q462" s="214"/>
      <c r="R462" s="214"/>
      <c r="S462" s="214"/>
      <c r="T462" s="215"/>
      <c r="AT462" s="216" t="s">
        <v>143</v>
      </c>
      <c r="AU462" s="216" t="s">
        <v>83</v>
      </c>
      <c r="AV462" s="13" t="s">
        <v>81</v>
      </c>
      <c r="AW462" s="13" t="s">
        <v>30</v>
      </c>
      <c r="AX462" s="13" t="s">
        <v>73</v>
      </c>
      <c r="AY462" s="216" t="s">
        <v>131</v>
      </c>
    </row>
    <row r="463" spans="1:65" s="14" customFormat="1" ht="10.199999999999999">
      <c r="B463" s="217"/>
      <c r="C463" s="218"/>
      <c r="D463" s="200" t="s">
        <v>143</v>
      </c>
      <c r="E463" s="219" t="s">
        <v>1</v>
      </c>
      <c r="F463" s="220" t="s">
        <v>205</v>
      </c>
      <c r="G463" s="218"/>
      <c r="H463" s="221">
        <v>20</v>
      </c>
      <c r="I463" s="222"/>
      <c r="J463" s="218"/>
      <c r="K463" s="218"/>
      <c r="L463" s="223"/>
      <c r="M463" s="224"/>
      <c r="N463" s="225"/>
      <c r="O463" s="225"/>
      <c r="P463" s="225"/>
      <c r="Q463" s="225"/>
      <c r="R463" s="225"/>
      <c r="S463" s="225"/>
      <c r="T463" s="226"/>
      <c r="AT463" s="227" t="s">
        <v>143</v>
      </c>
      <c r="AU463" s="227" t="s">
        <v>83</v>
      </c>
      <c r="AV463" s="14" t="s">
        <v>83</v>
      </c>
      <c r="AW463" s="14" t="s">
        <v>30</v>
      </c>
      <c r="AX463" s="14" t="s">
        <v>73</v>
      </c>
      <c r="AY463" s="227" t="s">
        <v>131</v>
      </c>
    </row>
    <row r="464" spans="1:65" s="13" customFormat="1" ht="20.399999999999999">
      <c r="B464" s="207"/>
      <c r="C464" s="208"/>
      <c r="D464" s="200" t="s">
        <v>143</v>
      </c>
      <c r="E464" s="209" t="s">
        <v>1</v>
      </c>
      <c r="F464" s="210" t="s">
        <v>649</v>
      </c>
      <c r="G464" s="208"/>
      <c r="H464" s="209" t="s">
        <v>1</v>
      </c>
      <c r="I464" s="211"/>
      <c r="J464" s="208"/>
      <c r="K464" s="208"/>
      <c r="L464" s="212"/>
      <c r="M464" s="213"/>
      <c r="N464" s="214"/>
      <c r="O464" s="214"/>
      <c r="P464" s="214"/>
      <c r="Q464" s="214"/>
      <c r="R464" s="214"/>
      <c r="S464" s="214"/>
      <c r="T464" s="215"/>
      <c r="AT464" s="216" t="s">
        <v>143</v>
      </c>
      <c r="AU464" s="216" t="s">
        <v>83</v>
      </c>
      <c r="AV464" s="13" t="s">
        <v>81</v>
      </c>
      <c r="AW464" s="13" t="s">
        <v>30</v>
      </c>
      <c r="AX464" s="13" t="s">
        <v>73</v>
      </c>
      <c r="AY464" s="216" t="s">
        <v>131</v>
      </c>
    </row>
    <row r="465" spans="1:65" s="14" customFormat="1" ht="10.199999999999999">
      <c r="B465" s="217"/>
      <c r="C465" s="218"/>
      <c r="D465" s="200" t="s">
        <v>143</v>
      </c>
      <c r="E465" s="219" t="s">
        <v>1</v>
      </c>
      <c r="F465" s="220" t="s">
        <v>650</v>
      </c>
      <c r="G465" s="218"/>
      <c r="H465" s="221">
        <v>101</v>
      </c>
      <c r="I465" s="222"/>
      <c r="J465" s="218"/>
      <c r="K465" s="218"/>
      <c r="L465" s="223"/>
      <c r="M465" s="224"/>
      <c r="N465" s="225"/>
      <c r="O465" s="225"/>
      <c r="P465" s="225"/>
      <c r="Q465" s="225"/>
      <c r="R465" s="225"/>
      <c r="S465" s="225"/>
      <c r="T465" s="226"/>
      <c r="AT465" s="227" t="s">
        <v>143</v>
      </c>
      <c r="AU465" s="227" t="s">
        <v>83</v>
      </c>
      <c r="AV465" s="14" t="s">
        <v>83</v>
      </c>
      <c r="AW465" s="14" t="s">
        <v>30</v>
      </c>
      <c r="AX465" s="14" t="s">
        <v>73</v>
      </c>
      <c r="AY465" s="227" t="s">
        <v>131</v>
      </c>
    </row>
    <row r="466" spans="1:65" s="13" customFormat="1" ht="10.199999999999999">
      <c r="B466" s="207"/>
      <c r="C466" s="208"/>
      <c r="D466" s="200" t="s">
        <v>143</v>
      </c>
      <c r="E466" s="209" t="s">
        <v>1</v>
      </c>
      <c r="F466" s="210" t="s">
        <v>651</v>
      </c>
      <c r="G466" s="208"/>
      <c r="H466" s="209" t="s">
        <v>1</v>
      </c>
      <c r="I466" s="211"/>
      <c r="J466" s="208"/>
      <c r="K466" s="208"/>
      <c r="L466" s="212"/>
      <c r="M466" s="213"/>
      <c r="N466" s="214"/>
      <c r="O466" s="214"/>
      <c r="P466" s="214"/>
      <c r="Q466" s="214"/>
      <c r="R466" s="214"/>
      <c r="S466" s="214"/>
      <c r="T466" s="215"/>
      <c r="AT466" s="216" t="s">
        <v>143</v>
      </c>
      <c r="AU466" s="216" t="s">
        <v>83</v>
      </c>
      <c r="AV466" s="13" t="s">
        <v>81</v>
      </c>
      <c r="AW466" s="13" t="s">
        <v>30</v>
      </c>
      <c r="AX466" s="13" t="s">
        <v>73</v>
      </c>
      <c r="AY466" s="216" t="s">
        <v>131</v>
      </c>
    </row>
    <row r="467" spans="1:65" s="14" customFormat="1" ht="10.199999999999999">
      <c r="B467" s="217"/>
      <c r="C467" s="218"/>
      <c r="D467" s="200" t="s">
        <v>143</v>
      </c>
      <c r="E467" s="219" t="s">
        <v>1</v>
      </c>
      <c r="F467" s="220" t="s">
        <v>652</v>
      </c>
      <c r="G467" s="218"/>
      <c r="H467" s="221">
        <v>18.5</v>
      </c>
      <c r="I467" s="222"/>
      <c r="J467" s="218"/>
      <c r="K467" s="218"/>
      <c r="L467" s="223"/>
      <c r="M467" s="224"/>
      <c r="N467" s="225"/>
      <c r="O467" s="225"/>
      <c r="P467" s="225"/>
      <c r="Q467" s="225"/>
      <c r="R467" s="225"/>
      <c r="S467" s="225"/>
      <c r="T467" s="226"/>
      <c r="AT467" s="227" t="s">
        <v>143</v>
      </c>
      <c r="AU467" s="227" t="s">
        <v>83</v>
      </c>
      <c r="AV467" s="14" t="s">
        <v>83</v>
      </c>
      <c r="AW467" s="14" t="s">
        <v>30</v>
      </c>
      <c r="AX467" s="14" t="s">
        <v>73</v>
      </c>
      <c r="AY467" s="227" t="s">
        <v>131</v>
      </c>
    </row>
    <row r="468" spans="1:65" s="15" customFormat="1" ht="10.199999999999999">
      <c r="B468" s="228"/>
      <c r="C468" s="229"/>
      <c r="D468" s="200" t="s">
        <v>143</v>
      </c>
      <c r="E468" s="230" t="s">
        <v>1</v>
      </c>
      <c r="F468" s="231" t="s">
        <v>146</v>
      </c>
      <c r="G468" s="229"/>
      <c r="H468" s="232">
        <v>214.5</v>
      </c>
      <c r="I468" s="233"/>
      <c r="J468" s="229"/>
      <c r="K468" s="229"/>
      <c r="L468" s="234"/>
      <c r="M468" s="235"/>
      <c r="N468" s="236"/>
      <c r="O468" s="236"/>
      <c r="P468" s="236"/>
      <c r="Q468" s="236"/>
      <c r="R468" s="236"/>
      <c r="S468" s="236"/>
      <c r="T468" s="237"/>
      <c r="AT468" s="238" t="s">
        <v>143</v>
      </c>
      <c r="AU468" s="238" t="s">
        <v>83</v>
      </c>
      <c r="AV468" s="15" t="s">
        <v>139</v>
      </c>
      <c r="AW468" s="15" t="s">
        <v>30</v>
      </c>
      <c r="AX468" s="15" t="s">
        <v>81</v>
      </c>
      <c r="AY468" s="238" t="s">
        <v>131</v>
      </c>
    </row>
    <row r="469" spans="1:65" s="2" customFormat="1" ht="21.75" customHeight="1">
      <c r="A469" s="35"/>
      <c r="B469" s="36"/>
      <c r="C469" s="243" t="s">
        <v>653</v>
      </c>
      <c r="D469" s="243" t="s">
        <v>383</v>
      </c>
      <c r="E469" s="244" t="s">
        <v>654</v>
      </c>
      <c r="F469" s="245" t="s">
        <v>655</v>
      </c>
      <c r="G469" s="246" t="s">
        <v>217</v>
      </c>
      <c r="H469" s="247">
        <v>7.4999999999999997E-2</v>
      </c>
      <c r="I469" s="248"/>
      <c r="J469" s="249">
        <f>ROUND(I469*H469,2)</f>
        <v>0</v>
      </c>
      <c r="K469" s="245" t="s">
        <v>138</v>
      </c>
      <c r="L469" s="250"/>
      <c r="M469" s="251" t="s">
        <v>1</v>
      </c>
      <c r="N469" s="252" t="s">
        <v>38</v>
      </c>
      <c r="O469" s="72"/>
      <c r="P469" s="196">
        <f>O469*H469</f>
        <v>0</v>
      </c>
      <c r="Q469" s="196">
        <v>0</v>
      </c>
      <c r="R469" s="196">
        <f>Q469*H469</f>
        <v>0</v>
      </c>
      <c r="S469" s="196">
        <v>0</v>
      </c>
      <c r="T469" s="197">
        <f>S469*H469</f>
        <v>0</v>
      </c>
      <c r="U469" s="35"/>
      <c r="V469" s="35"/>
      <c r="W469" s="35"/>
      <c r="X469" s="35"/>
      <c r="Y469" s="35"/>
      <c r="Z469" s="35"/>
      <c r="AA469" s="35"/>
      <c r="AB469" s="35"/>
      <c r="AC469" s="35"/>
      <c r="AD469" s="35"/>
      <c r="AE469" s="35"/>
      <c r="AR469" s="198" t="s">
        <v>245</v>
      </c>
      <c r="AT469" s="198" t="s">
        <v>383</v>
      </c>
      <c r="AU469" s="198" t="s">
        <v>83</v>
      </c>
      <c r="AY469" s="18" t="s">
        <v>131</v>
      </c>
      <c r="BE469" s="199">
        <f>IF(N469="základní",J469,0)</f>
        <v>0</v>
      </c>
      <c r="BF469" s="199">
        <f>IF(N469="snížená",J469,0)</f>
        <v>0</v>
      </c>
      <c r="BG469" s="199">
        <f>IF(N469="zákl. přenesená",J469,0)</f>
        <v>0</v>
      </c>
      <c r="BH469" s="199">
        <f>IF(N469="sníž. přenesená",J469,0)</f>
        <v>0</v>
      </c>
      <c r="BI469" s="199">
        <f>IF(N469="nulová",J469,0)</f>
        <v>0</v>
      </c>
      <c r="BJ469" s="18" t="s">
        <v>81</v>
      </c>
      <c r="BK469" s="199">
        <f>ROUND(I469*H469,2)</f>
        <v>0</v>
      </c>
      <c r="BL469" s="18" t="s">
        <v>189</v>
      </c>
      <c r="BM469" s="198" t="s">
        <v>656</v>
      </c>
    </row>
    <row r="470" spans="1:65" s="2" customFormat="1" ht="10.199999999999999">
      <c r="A470" s="35"/>
      <c r="B470" s="36"/>
      <c r="C470" s="37"/>
      <c r="D470" s="200" t="s">
        <v>140</v>
      </c>
      <c r="E470" s="37"/>
      <c r="F470" s="201" t="s">
        <v>655</v>
      </c>
      <c r="G470" s="37"/>
      <c r="H470" s="37"/>
      <c r="I470" s="202"/>
      <c r="J470" s="37"/>
      <c r="K470" s="37"/>
      <c r="L470" s="40"/>
      <c r="M470" s="203"/>
      <c r="N470" s="204"/>
      <c r="O470" s="72"/>
      <c r="P470" s="72"/>
      <c r="Q470" s="72"/>
      <c r="R470" s="72"/>
      <c r="S470" s="72"/>
      <c r="T470" s="73"/>
      <c r="U470" s="35"/>
      <c r="V470" s="35"/>
      <c r="W470" s="35"/>
      <c r="X470" s="35"/>
      <c r="Y470" s="35"/>
      <c r="Z470" s="35"/>
      <c r="AA470" s="35"/>
      <c r="AB470" s="35"/>
      <c r="AC470" s="35"/>
      <c r="AD470" s="35"/>
      <c r="AE470" s="35"/>
      <c r="AT470" s="18" t="s">
        <v>140</v>
      </c>
      <c r="AU470" s="18" t="s">
        <v>83</v>
      </c>
    </row>
    <row r="471" spans="1:65" s="13" customFormat="1" ht="20.399999999999999">
      <c r="B471" s="207"/>
      <c r="C471" s="208"/>
      <c r="D471" s="200" t="s">
        <v>143</v>
      </c>
      <c r="E471" s="209" t="s">
        <v>1</v>
      </c>
      <c r="F471" s="210" t="s">
        <v>646</v>
      </c>
      <c r="G471" s="208"/>
      <c r="H471" s="209" t="s">
        <v>1</v>
      </c>
      <c r="I471" s="211"/>
      <c r="J471" s="208"/>
      <c r="K471" s="208"/>
      <c r="L471" s="212"/>
      <c r="M471" s="213"/>
      <c r="N471" s="214"/>
      <c r="O471" s="214"/>
      <c r="P471" s="214"/>
      <c r="Q471" s="214"/>
      <c r="R471" s="214"/>
      <c r="S471" s="214"/>
      <c r="T471" s="215"/>
      <c r="AT471" s="216" t="s">
        <v>143</v>
      </c>
      <c r="AU471" s="216" t="s">
        <v>83</v>
      </c>
      <c r="AV471" s="13" t="s">
        <v>81</v>
      </c>
      <c r="AW471" s="13" t="s">
        <v>30</v>
      </c>
      <c r="AX471" s="13" t="s">
        <v>73</v>
      </c>
      <c r="AY471" s="216" t="s">
        <v>131</v>
      </c>
    </row>
    <row r="472" spans="1:65" s="14" customFormat="1" ht="10.199999999999999">
      <c r="B472" s="217"/>
      <c r="C472" s="218"/>
      <c r="D472" s="200" t="s">
        <v>143</v>
      </c>
      <c r="E472" s="219" t="s">
        <v>1</v>
      </c>
      <c r="F472" s="220" t="s">
        <v>657</v>
      </c>
      <c r="G472" s="218"/>
      <c r="H472" s="221">
        <v>7.4999999999999997E-2</v>
      </c>
      <c r="I472" s="222"/>
      <c r="J472" s="218"/>
      <c r="K472" s="218"/>
      <c r="L472" s="223"/>
      <c r="M472" s="224"/>
      <c r="N472" s="225"/>
      <c r="O472" s="225"/>
      <c r="P472" s="225"/>
      <c r="Q472" s="225"/>
      <c r="R472" s="225"/>
      <c r="S472" s="225"/>
      <c r="T472" s="226"/>
      <c r="AT472" s="227" t="s">
        <v>143</v>
      </c>
      <c r="AU472" s="227" t="s">
        <v>83</v>
      </c>
      <c r="AV472" s="14" t="s">
        <v>83</v>
      </c>
      <c r="AW472" s="14" t="s">
        <v>30</v>
      </c>
      <c r="AX472" s="14" t="s">
        <v>73</v>
      </c>
      <c r="AY472" s="227" t="s">
        <v>131</v>
      </c>
    </row>
    <row r="473" spans="1:65" s="15" customFormat="1" ht="10.199999999999999">
      <c r="B473" s="228"/>
      <c r="C473" s="229"/>
      <c r="D473" s="200" t="s">
        <v>143</v>
      </c>
      <c r="E473" s="230" t="s">
        <v>1</v>
      </c>
      <c r="F473" s="231" t="s">
        <v>146</v>
      </c>
      <c r="G473" s="229"/>
      <c r="H473" s="232">
        <v>7.4999999999999997E-2</v>
      </c>
      <c r="I473" s="233"/>
      <c r="J473" s="229"/>
      <c r="K473" s="229"/>
      <c r="L473" s="234"/>
      <c r="M473" s="235"/>
      <c r="N473" s="236"/>
      <c r="O473" s="236"/>
      <c r="P473" s="236"/>
      <c r="Q473" s="236"/>
      <c r="R473" s="236"/>
      <c r="S473" s="236"/>
      <c r="T473" s="237"/>
      <c r="AT473" s="238" t="s">
        <v>143</v>
      </c>
      <c r="AU473" s="238" t="s">
        <v>83</v>
      </c>
      <c r="AV473" s="15" t="s">
        <v>139</v>
      </c>
      <c r="AW473" s="15" t="s">
        <v>30</v>
      </c>
      <c r="AX473" s="15" t="s">
        <v>81</v>
      </c>
      <c r="AY473" s="238" t="s">
        <v>131</v>
      </c>
    </row>
    <row r="474" spans="1:65" s="2" customFormat="1" ht="21.75" customHeight="1">
      <c r="A474" s="35"/>
      <c r="B474" s="36"/>
      <c r="C474" s="243" t="s">
        <v>475</v>
      </c>
      <c r="D474" s="243" t="s">
        <v>383</v>
      </c>
      <c r="E474" s="244" t="s">
        <v>658</v>
      </c>
      <c r="F474" s="245" t="s">
        <v>659</v>
      </c>
      <c r="G474" s="246" t="s">
        <v>217</v>
      </c>
      <c r="H474" s="247">
        <v>0.10100000000000001</v>
      </c>
      <c r="I474" s="248"/>
      <c r="J474" s="249">
        <f>ROUND(I474*H474,2)</f>
        <v>0</v>
      </c>
      <c r="K474" s="245" t="s">
        <v>138</v>
      </c>
      <c r="L474" s="250"/>
      <c r="M474" s="251" t="s">
        <v>1</v>
      </c>
      <c r="N474" s="252" t="s">
        <v>38</v>
      </c>
      <c r="O474" s="72"/>
      <c r="P474" s="196">
        <f>O474*H474</f>
        <v>0</v>
      </c>
      <c r="Q474" s="196">
        <v>0</v>
      </c>
      <c r="R474" s="196">
        <f>Q474*H474</f>
        <v>0</v>
      </c>
      <c r="S474" s="196">
        <v>0</v>
      </c>
      <c r="T474" s="197">
        <f>S474*H474</f>
        <v>0</v>
      </c>
      <c r="U474" s="35"/>
      <c r="V474" s="35"/>
      <c r="W474" s="35"/>
      <c r="X474" s="35"/>
      <c r="Y474" s="35"/>
      <c r="Z474" s="35"/>
      <c r="AA474" s="35"/>
      <c r="AB474" s="35"/>
      <c r="AC474" s="35"/>
      <c r="AD474" s="35"/>
      <c r="AE474" s="35"/>
      <c r="AR474" s="198" t="s">
        <v>245</v>
      </c>
      <c r="AT474" s="198" t="s">
        <v>383</v>
      </c>
      <c r="AU474" s="198" t="s">
        <v>83</v>
      </c>
      <c r="AY474" s="18" t="s">
        <v>131</v>
      </c>
      <c r="BE474" s="199">
        <f>IF(N474="základní",J474,0)</f>
        <v>0</v>
      </c>
      <c r="BF474" s="199">
        <f>IF(N474="snížená",J474,0)</f>
        <v>0</v>
      </c>
      <c r="BG474" s="199">
        <f>IF(N474="zákl. přenesená",J474,0)</f>
        <v>0</v>
      </c>
      <c r="BH474" s="199">
        <f>IF(N474="sníž. přenesená",J474,0)</f>
        <v>0</v>
      </c>
      <c r="BI474" s="199">
        <f>IF(N474="nulová",J474,0)</f>
        <v>0</v>
      </c>
      <c r="BJ474" s="18" t="s">
        <v>81</v>
      </c>
      <c r="BK474" s="199">
        <f>ROUND(I474*H474,2)</f>
        <v>0</v>
      </c>
      <c r="BL474" s="18" t="s">
        <v>189</v>
      </c>
      <c r="BM474" s="198" t="s">
        <v>660</v>
      </c>
    </row>
    <row r="475" spans="1:65" s="2" customFormat="1" ht="10.199999999999999">
      <c r="A475" s="35"/>
      <c r="B475" s="36"/>
      <c r="C475" s="37"/>
      <c r="D475" s="200" t="s">
        <v>140</v>
      </c>
      <c r="E475" s="37"/>
      <c r="F475" s="201" t="s">
        <v>659</v>
      </c>
      <c r="G475" s="37"/>
      <c r="H475" s="37"/>
      <c r="I475" s="202"/>
      <c r="J475" s="37"/>
      <c r="K475" s="37"/>
      <c r="L475" s="40"/>
      <c r="M475" s="203"/>
      <c r="N475" s="204"/>
      <c r="O475" s="72"/>
      <c r="P475" s="72"/>
      <c r="Q475" s="72"/>
      <c r="R475" s="72"/>
      <c r="S475" s="72"/>
      <c r="T475" s="73"/>
      <c r="U475" s="35"/>
      <c r="V475" s="35"/>
      <c r="W475" s="35"/>
      <c r="X475" s="35"/>
      <c r="Y475" s="35"/>
      <c r="Z475" s="35"/>
      <c r="AA475" s="35"/>
      <c r="AB475" s="35"/>
      <c r="AC475" s="35"/>
      <c r="AD475" s="35"/>
      <c r="AE475" s="35"/>
      <c r="AT475" s="18" t="s">
        <v>140</v>
      </c>
      <c r="AU475" s="18" t="s">
        <v>83</v>
      </c>
    </row>
    <row r="476" spans="1:65" s="13" customFormat="1" ht="20.399999999999999">
      <c r="B476" s="207"/>
      <c r="C476" s="208"/>
      <c r="D476" s="200" t="s">
        <v>143</v>
      </c>
      <c r="E476" s="209" t="s">
        <v>1</v>
      </c>
      <c r="F476" s="210" t="s">
        <v>649</v>
      </c>
      <c r="G476" s="208"/>
      <c r="H476" s="209" t="s">
        <v>1</v>
      </c>
      <c r="I476" s="211"/>
      <c r="J476" s="208"/>
      <c r="K476" s="208"/>
      <c r="L476" s="212"/>
      <c r="M476" s="213"/>
      <c r="N476" s="214"/>
      <c r="O476" s="214"/>
      <c r="P476" s="214"/>
      <c r="Q476" s="214"/>
      <c r="R476" s="214"/>
      <c r="S476" s="214"/>
      <c r="T476" s="215"/>
      <c r="AT476" s="216" t="s">
        <v>143</v>
      </c>
      <c r="AU476" s="216" t="s">
        <v>83</v>
      </c>
      <c r="AV476" s="13" t="s">
        <v>81</v>
      </c>
      <c r="AW476" s="13" t="s">
        <v>30</v>
      </c>
      <c r="AX476" s="13" t="s">
        <v>73</v>
      </c>
      <c r="AY476" s="216" t="s">
        <v>131</v>
      </c>
    </row>
    <row r="477" spans="1:65" s="14" customFormat="1" ht="10.199999999999999">
      <c r="B477" s="217"/>
      <c r="C477" s="218"/>
      <c r="D477" s="200" t="s">
        <v>143</v>
      </c>
      <c r="E477" s="219" t="s">
        <v>1</v>
      </c>
      <c r="F477" s="220" t="s">
        <v>661</v>
      </c>
      <c r="G477" s="218"/>
      <c r="H477" s="221">
        <v>0.10100000000000001</v>
      </c>
      <c r="I477" s="222"/>
      <c r="J477" s="218"/>
      <c r="K477" s="218"/>
      <c r="L477" s="223"/>
      <c r="M477" s="224"/>
      <c r="N477" s="225"/>
      <c r="O477" s="225"/>
      <c r="P477" s="225"/>
      <c r="Q477" s="225"/>
      <c r="R477" s="225"/>
      <c r="S477" s="225"/>
      <c r="T477" s="226"/>
      <c r="AT477" s="227" t="s">
        <v>143</v>
      </c>
      <c r="AU477" s="227" t="s">
        <v>83</v>
      </c>
      <c r="AV477" s="14" t="s">
        <v>83</v>
      </c>
      <c r="AW477" s="14" t="s">
        <v>30</v>
      </c>
      <c r="AX477" s="14" t="s">
        <v>73</v>
      </c>
      <c r="AY477" s="227" t="s">
        <v>131</v>
      </c>
    </row>
    <row r="478" spans="1:65" s="15" customFormat="1" ht="10.199999999999999">
      <c r="B478" s="228"/>
      <c r="C478" s="229"/>
      <c r="D478" s="200" t="s">
        <v>143</v>
      </c>
      <c r="E478" s="230" t="s">
        <v>1</v>
      </c>
      <c r="F478" s="231" t="s">
        <v>146</v>
      </c>
      <c r="G478" s="229"/>
      <c r="H478" s="232">
        <v>0.10100000000000001</v>
      </c>
      <c r="I478" s="233"/>
      <c r="J478" s="229"/>
      <c r="K478" s="229"/>
      <c r="L478" s="234"/>
      <c r="M478" s="235"/>
      <c r="N478" s="236"/>
      <c r="O478" s="236"/>
      <c r="P478" s="236"/>
      <c r="Q478" s="236"/>
      <c r="R478" s="236"/>
      <c r="S478" s="236"/>
      <c r="T478" s="237"/>
      <c r="AT478" s="238" t="s">
        <v>143</v>
      </c>
      <c r="AU478" s="238" t="s">
        <v>83</v>
      </c>
      <c r="AV478" s="15" t="s">
        <v>139</v>
      </c>
      <c r="AW478" s="15" t="s">
        <v>30</v>
      </c>
      <c r="AX478" s="15" t="s">
        <v>81</v>
      </c>
      <c r="AY478" s="238" t="s">
        <v>131</v>
      </c>
    </row>
    <row r="479" spans="1:65" s="2" customFormat="1" ht="21.75" customHeight="1">
      <c r="A479" s="35"/>
      <c r="B479" s="36"/>
      <c r="C479" s="243" t="s">
        <v>662</v>
      </c>
      <c r="D479" s="243" t="s">
        <v>383</v>
      </c>
      <c r="E479" s="244" t="s">
        <v>663</v>
      </c>
      <c r="F479" s="245" t="s">
        <v>664</v>
      </c>
      <c r="G479" s="246" t="s">
        <v>217</v>
      </c>
      <c r="H479" s="247">
        <v>0.02</v>
      </c>
      <c r="I479" s="248"/>
      <c r="J479" s="249">
        <f>ROUND(I479*H479,2)</f>
        <v>0</v>
      </c>
      <c r="K479" s="245" t="s">
        <v>138</v>
      </c>
      <c r="L479" s="250"/>
      <c r="M479" s="251" t="s">
        <v>1</v>
      </c>
      <c r="N479" s="252" t="s">
        <v>38</v>
      </c>
      <c r="O479" s="72"/>
      <c r="P479" s="196">
        <f>O479*H479</f>
        <v>0</v>
      </c>
      <c r="Q479" s="196">
        <v>0</v>
      </c>
      <c r="R479" s="196">
        <f>Q479*H479</f>
        <v>0</v>
      </c>
      <c r="S479" s="196">
        <v>0</v>
      </c>
      <c r="T479" s="197">
        <f>S479*H479</f>
        <v>0</v>
      </c>
      <c r="U479" s="35"/>
      <c r="V479" s="35"/>
      <c r="W479" s="35"/>
      <c r="X479" s="35"/>
      <c r="Y479" s="35"/>
      <c r="Z479" s="35"/>
      <c r="AA479" s="35"/>
      <c r="AB479" s="35"/>
      <c r="AC479" s="35"/>
      <c r="AD479" s="35"/>
      <c r="AE479" s="35"/>
      <c r="AR479" s="198" t="s">
        <v>245</v>
      </c>
      <c r="AT479" s="198" t="s">
        <v>383</v>
      </c>
      <c r="AU479" s="198" t="s">
        <v>83</v>
      </c>
      <c r="AY479" s="18" t="s">
        <v>131</v>
      </c>
      <c r="BE479" s="199">
        <f>IF(N479="základní",J479,0)</f>
        <v>0</v>
      </c>
      <c r="BF479" s="199">
        <f>IF(N479="snížená",J479,0)</f>
        <v>0</v>
      </c>
      <c r="BG479" s="199">
        <f>IF(N479="zákl. přenesená",J479,0)</f>
        <v>0</v>
      </c>
      <c r="BH479" s="199">
        <f>IF(N479="sníž. přenesená",J479,0)</f>
        <v>0</v>
      </c>
      <c r="BI479" s="199">
        <f>IF(N479="nulová",J479,0)</f>
        <v>0</v>
      </c>
      <c r="BJ479" s="18" t="s">
        <v>81</v>
      </c>
      <c r="BK479" s="199">
        <f>ROUND(I479*H479,2)</f>
        <v>0</v>
      </c>
      <c r="BL479" s="18" t="s">
        <v>189</v>
      </c>
      <c r="BM479" s="198" t="s">
        <v>665</v>
      </c>
    </row>
    <row r="480" spans="1:65" s="2" customFormat="1" ht="10.199999999999999">
      <c r="A480" s="35"/>
      <c r="B480" s="36"/>
      <c r="C480" s="37"/>
      <c r="D480" s="200" t="s">
        <v>140</v>
      </c>
      <c r="E480" s="37"/>
      <c r="F480" s="201" t="s">
        <v>664</v>
      </c>
      <c r="G480" s="37"/>
      <c r="H480" s="37"/>
      <c r="I480" s="202"/>
      <c r="J480" s="37"/>
      <c r="K480" s="37"/>
      <c r="L480" s="40"/>
      <c r="M480" s="203"/>
      <c r="N480" s="204"/>
      <c r="O480" s="72"/>
      <c r="P480" s="72"/>
      <c r="Q480" s="72"/>
      <c r="R480" s="72"/>
      <c r="S480" s="72"/>
      <c r="T480" s="73"/>
      <c r="U480" s="35"/>
      <c r="V480" s="35"/>
      <c r="W480" s="35"/>
      <c r="X480" s="35"/>
      <c r="Y480" s="35"/>
      <c r="Z480" s="35"/>
      <c r="AA480" s="35"/>
      <c r="AB480" s="35"/>
      <c r="AC480" s="35"/>
      <c r="AD480" s="35"/>
      <c r="AE480" s="35"/>
      <c r="AT480" s="18" t="s">
        <v>140</v>
      </c>
      <c r="AU480" s="18" t="s">
        <v>83</v>
      </c>
    </row>
    <row r="481" spans="1:65" s="13" customFormat="1" ht="10.199999999999999">
      <c r="B481" s="207"/>
      <c r="C481" s="208"/>
      <c r="D481" s="200" t="s">
        <v>143</v>
      </c>
      <c r="E481" s="209" t="s">
        <v>1</v>
      </c>
      <c r="F481" s="210" t="s">
        <v>648</v>
      </c>
      <c r="G481" s="208"/>
      <c r="H481" s="209" t="s">
        <v>1</v>
      </c>
      <c r="I481" s="211"/>
      <c r="J481" s="208"/>
      <c r="K481" s="208"/>
      <c r="L481" s="212"/>
      <c r="M481" s="213"/>
      <c r="N481" s="214"/>
      <c r="O481" s="214"/>
      <c r="P481" s="214"/>
      <c r="Q481" s="214"/>
      <c r="R481" s="214"/>
      <c r="S481" s="214"/>
      <c r="T481" s="215"/>
      <c r="AT481" s="216" t="s">
        <v>143</v>
      </c>
      <c r="AU481" s="216" t="s">
        <v>83</v>
      </c>
      <c r="AV481" s="13" t="s">
        <v>81</v>
      </c>
      <c r="AW481" s="13" t="s">
        <v>30</v>
      </c>
      <c r="AX481" s="13" t="s">
        <v>73</v>
      </c>
      <c r="AY481" s="216" t="s">
        <v>131</v>
      </c>
    </row>
    <row r="482" spans="1:65" s="14" customFormat="1" ht="10.199999999999999">
      <c r="B482" s="217"/>
      <c r="C482" s="218"/>
      <c r="D482" s="200" t="s">
        <v>143</v>
      </c>
      <c r="E482" s="219" t="s">
        <v>1</v>
      </c>
      <c r="F482" s="220" t="s">
        <v>666</v>
      </c>
      <c r="G482" s="218"/>
      <c r="H482" s="221">
        <v>0.02</v>
      </c>
      <c r="I482" s="222"/>
      <c r="J482" s="218"/>
      <c r="K482" s="218"/>
      <c r="L482" s="223"/>
      <c r="M482" s="224"/>
      <c r="N482" s="225"/>
      <c r="O482" s="225"/>
      <c r="P482" s="225"/>
      <c r="Q482" s="225"/>
      <c r="R482" s="225"/>
      <c r="S482" s="225"/>
      <c r="T482" s="226"/>
      <c r="AT482" s="227" t="s">
        <v>143</v>
      </c>
      <c r="AU482" s="227" t="s">
        <v>83</v>
      </c>
      <c r="AV482" s="14" t="s">
        <v>83</v>
      </c>
      <c r="AW482" s="14" t="s">
        <v>30</v>
      </c>
      <c r="AX482" s="14" t="s">
        <v>73</v>
      </c>
      <c r="AY482" s="227" t="s">
        <v>131</v>
      </c>
    </row>
    <row r="483" spans="1:65" s="15" customFormat="1" ht="10.199999999999999">
      <c r="B483" s="228"/>
      <c r="C483" s="229"/>
      <c r="D483" s="200" t="s">
        <v>143</v>
      </c>
      <c r="E483" s="230" t="s">
        <v>1</v>
      </c>
      <c r="F483" s="231" t="s">
        <v>146</v>
      </c>
      <c r="G483" s="229"/>
      <c r="H483" s="232">
        <v>0.02</v>
      </c>
      <c r="I483" s="233"/>
      <c r="J483" s="229"/>
      <c r="K483" s="229"/>
      <c r="L483" s="234"/>
      <c r="M483" s="235"/>
      <c r="N483" s="236"/>
      <c r="O483" s="236"/>
      <c r="P483" s="236"/>
      <c r="Q483" s="236"/>
      <c r="R483" s="236"/>
      <c r="S483" s="236"/>
      <c r="T483" s="237"/>
      <c r="AT483" s="238" t="s">
        <v>143</v>
      </c>
      <c r="AU483" s="238" t="s">
        <v>83</v>
      </c>
      <c r="AV483" s="15" t="s">
        <v>139</v>
      </c>
      <c r="AW483" s="15" t="s">
        <v>30</v>
      </c>
      <c r="AX483" s="15" t="s">
        <v>81</v>
      </c>
      <c r="AY483" s="238" t="s">
        <v>131</v>
      </c>
    </row>
    <row r="484" spans="1:65" s="2" customFormat="1" ht="16.5" customHeight="1">
      <c r="A484" s="35"/>
      <c r="B484" s="36"/>
      <c r="C484" s="243" t="s">
        <v>479</v>
      </c>
      <c r="D484" s="243" t="s">
        <v>383</v>
      </c>
      <c r="E484" s="244" t="s">
        <v>667</v>
      </c>
      <c r="F484" s="245" t="s">
        <v>668</v>
      </c>
      <c r="G484" s="246" t="s">
        <v>268</v>
      </c>
      <c r="H484" s="247">
        <v>120</v>
      </c>
      <c r="I484" s="248"/>
      <c r="J484" s="249">
        <f>ROUND(I484*H484,2)</f>
        <v>0</v>
      </c>
      <c r="K484" s="245" t="s">
        <v>1</v>
      </c>
      <c r="L484" s="250"/>
      <c r="M484" s="251" t="s">
        <v>1</v>
      </c>
      <c r="N484" s="252" t="s">
        <v>38</v>
      </c>
      <c r="O484" s="72"/>
      <c r="P484" s="196">
        <f>O484*H484</f>
        <v>0</v>
      </c>
      <c r="Q484" s="196">
        <v>0</v>
      </c>
      <c r="R484" s="196">
        <f>Q484*H484</f>
        <v>0</v>
      </c>
      <c r="S484" s="196">
        <v>0</v>
      </c>
      <c r="T484" s="197">
        <f>S484*H484</f>
        <v>0</v>
      </c>
      <c r="U484" s="35"/>
      <c r="V484" s="35"/>
      <c r="W484" s="35"/>
      <c r="X484" s="35"/>
      <c r="Y484" s="35"/>
      <c r="Z484" s="35"/>
      <c r="AA484" s="35"/>
      <c r="AB484" s="35"/>
      <c r="AC484" s="35"/>
      <c r="AD484" s="35"/>
      <c r="AE484" s="35"/>
      <c r="AR484" s="198" t="s">
        <v>245</v>
      </c>
      <c r="AT484" s="198" t="s">
        <v>383</v>
      </c>
      <c r="AU484" s="198" t="s">
        <v>83</v>
      </c>
      <c r="AY484" s="18" t="s">
        <v>131</v>
      </c>
      <c r="BE484" s="199">
        <f>IF(N484="základní",J484,0)</f>
        <v>0</v>
      </c>
      <c r="BF484" s="199">
        <f>IF(N484="snížená",J484,0)</f>
        <v>0</v>
      </c>
      <c r="BG484" s="199">
        <f>IF(N484="zákl. přenesená",J484,0)</f>
        <v>0</v>
      </c>
      <c r="BH484" s="199">
        <f>IF(N484="sníž. přenesená",J484,0)</f>
        <v>0</v>
      </c>
      <c r="BI484" s="199">
        <f>IF(N484="nulová",J484,0)</f>
        <v>0</v>
      </c>
      <c r="BJ484" s="18" t="s">
        <v>81</v>
      </c>
      <c r="BK484" s="199">
        <f>ROUND(I484*H484,2)</f>
        <v>0</v>
      </c>
      <c r="BL484" s="18" t="s">
        <v>189</v>
      </c>
      <c r="BM484" s="198" t="s">
        <v>669</v>
      </c>
    </row>
    <row r="485" spans="1:65" s="2" customFormat="1" ht="10.199999999999999">
      <c r="A485" s="35"/>
      <c r="B485" s="36"/>
      <c r="C485" s="37"/>
      <c r="D485" s="200" t="s">
        <v>140</v>
      </c>
      <c r="E485" s="37"/>
      <c r="F485" s="201" t="s">
        <v>668</v>
      </c>
      <c r="G485" s="37"/>
      <c r="H485" s="37"/>
      <c r="I485" s="202"/>
      <c r="J485" s="37"/>
      <c r="K485" s="37"/>
      <c r="L485" s="40"/>
      <c r="M485" s="203"/>
      <c r="N485" s="204"/>
      <c r="O485" s="72"/>
      <c r="P485" s="72"/>
      <c r="Q485" s="72"/>
      <c r="R485" s="72"/>
      <c r="S485" s="72"/>
      <c r="T485" s="73"/>
      <c r="U485" s="35"/>
      <c r="V485" s="35"/>
      <c r="W485" s="35"/>
      <c r="X485" s="35"/>
      <c r="Y485" s="35"/>
      <c r="Z485" s="35"/>
      <c r="AA485" s="35"/>
      <c r="AB485" s="35"/>
      <c r="AC485" s="35"/>
      <c r="AD485" s="35"/>
      <c r="AE485" s="35"/>
      <c r="AT485" s="18" t="s">
        <v>140</v>
      </c>
      <c r="AU485" s="18" t="s">
        <v>83</v>
      </c>
    </row>
    <row r="486" spans="1:65" s="13" customFormat="1" ht="10.199999999999999">
      <c r="B486" s="207"/>
      <c r="C486" s="208"/>
      <c r="D486" s="200" t="s">
        <v>143</v>
      </c>
      <c r="E486" s="209" t="s">
        <v>1</v>
      </c>
      <c r="F486" s="210" t="s">
        <v>651</v>
      </c>
      <c r="G486" s="208"/>
      <c r="H486" s="209" t="s">
        <v>1</v>
      </c>
      <c r="I486" s="211"/>
      <c r="J486" s="208"/>
      <c r="K486" s="208"/>
      <c r="L486" s="212"/>
      <c r="M486" s="213"/>
      <c r="N486" s="214"/>
      <c r="O486" s="214"/>
      <c r="P486" s="214"/>
      <c r="Q486" s="214"/>
      <c r="R486" s="214"/>
      <c r="S486" s="214"/>
      <c r="T486" s="215"/>
      <c r="AT486" s="216" t="s">
        <v>143</v>
      </c>
      <c r="AU486" s="216" t="s">
        <v>83</v>
      </c>
      <c r="AV486" s="13" t="s">
        <v>81</v>
      </c>
      <c r="AW486" s="13" t="s">
        <v>30</v>
      </c>
      <c r="AX486" s="13" t="s">
        <v>73</v>
      </c>
      <c r="AY486" s="216" t="s">
        <v>131</v>
      </c>
    </row>
    <row r="487" spans="1:65" s="14" customFormat="1" ht="10.199999999999999">
      <c r="B487" s="217"/>
      <c r="C487" s="218"/>
      <c r="D487" s="200" t="s">
        <v>143</v>
      </c>
      <c r="E487" s="219" t="s">
        <v>1</v>
      </c>
      <c r="F487" s="220" t="s">
        <v>603</v>
      </c>
      <c r="G487" s="218"/>
      <c r="H487" s="221">
        <v>120</v>
      </c>
      <c r="I487" s="222"/>
      <c r="J487" s="218"/>
      <c r="K487" s="218"/>
      <c r="L487" s="223"/>
      <c r="M487" s="224"/>
      <c r="N487" s="225"/>
      <c r="O487" s="225"/>
      <c r="P487" s="225"/>
      <c r="Q487" s="225"/>
      <c r="R487" s="225"/>
      <c r="S487" s="225"/>
      <c r="T487" s="226"/>
      <c r="AT487" s="227" t="s">
        <v>143</v>
      </c>
      <c r="AU487" s="227" t="s">
        <v>83</v>
      </c>
      <c r="AV487" s="14" t="s">
        <v>83</v>
      </c>
      <c r="AW487" s="14" t="s">
        <v>30</v>
      </c>
      <c r="AX487" s="14" t="s">
        <v>73</v>
      </c>
      <c r="AY487" s="227" t="s">
        <v>131</v>
      </c>
    </row>
    <row r="488" spans="1:65" s="15" customFormat="1" ht="10.199999999999999">
      <c r="B488" s="228"/>
      <c r="C488" s="229"/>
      <c r="D488" s="200" t="s">
        <v>143</v>
      </c>
      <c r="E488" s="230" t="s">
        <v>1</v>
      </c>
      <c r="F488" s="231" t="s">
        <v>146</v>
      </c>
      <c r="G488" s="229"/>
      <c r="H488" s="232">
        <v>120</v>
      </c>
      <c r="I488" s="233"/>
      <c r="J488" s="229"/>
      <c r="K488" s="229"/>
      <c r="L488" s="234"/>
      <c r="M488" s="235"/>
      <c r="N488" s="236"/>
      <c r="O488" s="236"/>
      <c r="P488" s="236"/>
      <c r="Q488" s="236"/>
      <c r="R488" s="236"/>
      <c r="S488" s="236"/>
      <c r="T488" s="237"/>
      <c r="AT488" s="238" t="s">
        <v>143</v>
      </c>
      <c r="AU488" s="238" t="s">
        <v>83</v>
      </c>
      <c r="AV488" s="15" t="s">
        <v>139</v>
      </c>
      <c r="AW488" s="15" t="s">
        <v>30</v>
      </c>
      <c r="AX488" s="15" t="s">
        <v>81</v>
      </c>
      <c r="AY488" s="238" t="s">
        <v>131</v>
      </c>
    </row>
    <row r="489" spans="1:65" s="2" customFormat="1" ht="49.05" customHeight="1">
      <c r="A489" s="35"/>
      <c r="B489" s="36"/>
      <c r="C489" s="187" t="s">
        <v>647</v>
      </c>
      <c r="D489" s="187" t="s">
        <v>134</v>
      </c>
      <c r="E489" s="188" t="s">
        <v>670</v>
      </c>
      <c r="F489" s="189" t="s">
        <v>671</v>
      </c>
      <c r="G489" s="190" t="s">
        <v>217</v>
      </c>
      <c r="H489" s="191">
        <v>0.71</v>
      </c>
      <c r="I489" s="192"/>
      <c r="J489" s="193">
        <f>ROUND(I489*H489,2)</f>
        <v>0</v>
      </c>
      <c r="K489" s="189" t="s">
        <v>138</v>
      </c>
      <c r="L489" s="40"/>
      <c r="M489" s="194" t="s">
        <v>1</v>
      </c>
      <c r="N489" s="195" t="s">
        <v>38</v>
      </c>
      <c r="O489" s="72"/>
      <c r="P489" s="196">
        <f>O489*H489</f>
        <v>0</v>
      </c>
      <c r="Q489" s="196">
        <v>0</v>
      </c>
      <c r="R489" s="196">
        <f>Q489*H489</f>
        <v>0</v>
      </c>
      <c r="S489" s="196">
        <v>0</v>
      </c>
      <c r="T489" s="197">
        <f>S489*H489</f>
        <v>0</v>
      </c>
      <c r="U489" s="35"/>
      <c r="V489" s="35"/>
      <c r="W489" s="35"/>
      <c r="X489" s="35"/>
      <c r="Y489" s="35"/>
      <c r="Z489" s="35"/>
      <c r="AA489" s="35"/>
      <c r="AB489" s="35"/>
      <c r="AC489" s="35"/>
      <c r="AD489" s="35"/>
      <c r="AE489" s="35"/>
      <c r="AR489" s="198" t="s">
        <v>189</v>
      </c>
      <c r="AT489" s="198" t="s">
        <v>134</v>
      </c>
      <c r="AU489" s="198" t="s">
        <v>83</v>
      </c>
      <c r="AY489" s="18" t="s">
        <v>131</v>
      </c>
      <c r="BE489" s="199">
        <f>IF(N489="základní",J489,0)</f>
        <v>0</v>
      </c>
      <c r="BF489" s="199">
        <f>IF(N489="snížená",J489,0)</f>
        <v>0</v>
      </c>
      <c r="BG489" s="199">
        <f>IF(N489="zákl. přenesená",J489,0)</f>
        <v>0</v>
      </c>
      <c r="BH489" s="199">
        <f>IF(N489="sníž. přenesená",J489,0)</f>
        <v>0</v>
      </c>
      <c r="BI489" s="199">
        <f>IF(N489="nulová",J489,0)</f>
        <v>0</v>
      </c>
      <c r="BJ489" s="18" t="s">
        <v>81</v>
      </c>
      <c r="BK489" s="199">
        <f>ROUND(I489*H489,2)</f>
        <v>0</v>
      </c>
      <c r="BL489" s="18" t="s">
        <v>189</v>
      </c>
      <c r="BM489" s="198" t="s">
        <v>672</v>
      </c>
    </row>
    <row r="490" spans="1:65" s="2" customFormat="1" ht="28.8">
      <c r="A490" s="35"/>
      <c r="B490" s="36"/>
      <c r="C490" s="37"/>
      <c r="D490" s="200" t="s">
        <v>140</v>
      </c>
      <c r="E490" s="37"/>
      <c r="F490" s="201" t="s">
        <v>671</v>
      </c>
      <c r="G490" s="37"/>
      <c r="H490" s="37"/>
      <c r="I490" s="202"/>
      <c r="J490" s="37"/>
      <c r="K490" s="37"/>
      <c r="L490" s="40"/>
      <c r="M490" s="203"/>
      <c r="N490" s="204"/>
      <c r="O490" s="72"/>
      <c r="P490" s="72"/>
      <c r="Q490" s="72"/>
      <c r="R490" s="72"/>
      <c r="S490" s="72"/>
      <c r="T490" s="73"/>
      <c r="U490" s="35"/>
      <c r="V490" s="35"/>
      <c r="W490" s="35"/>
      <c r="X490" s="35"/>
      <c r="Y490" s="35"/>
      <c r="Z490" s="35"/>
      <c r="AA490" s="35"/>
      <c r="AB490" s="35"/>
      <c r="AC490" s="35"/>
      <c r="AD490" s="35"/>
      <c r="AE490" s="35"/>
      <c r="AT490" s="18" t="s">
        <v>140</v>
      </c>
      <c r="AU490" s="18" t="s">
        <v>83</v>
      </c>
    </row>
    <row r="491" spans="1:65" s="2" customFormat="1" ht="10.199999999999999">
      <c r="A491" s="35"/>
      <c r="B491" s="36"/>
      <c r="C491" s="37"/>
      <c r="D491" s="205" t="s">
        <v>141</v>
      </c>
      <c r="E491" s="37"/>
      <c r="F491" s="206" t="s">
        <v>673</v>
      </c>
      <c r="G491" s="37"/>
      <c r="H491" s="37"/>
      <c r="I491" s="202"/>
      <c r="J491" s="37"/>
      <c r="K491" s="37"/>
      <c r="L491" s="40"/>
      <c r="M491" s="203"/>
      <c r="N491" s="204"/>
      <c r="O491" s="72"/>
      <c r="P491" s="72"/>
      <c r="Q491" s="72"/>
      <c r="R491" s="72"/>
      <c r="S491" s="72"/>
      <c r="T491" s="73"/>
      <c r="U491" s="35"/>
      <c r="V491" s="35"/>
      <c r="W491" s="35"/>
      <c r="X491" s="35"/>
      <c r="Y491" s="35"/>
      <c r="Z491" s="35"/>
      <c r="AA491" s="35"/>
      <c r="AB491" s="35"/>
      <c r="AC491" s="35"/>
      <c r="AD491" s="35"/>
      <c r="AE491" s="35"/>
      <c r="AT491" s="18" t="s">
        <v>141</v>
      </c>
      <c r="AU491" s="18" t="s">
        <v>83</v>
      </c>
    </row>
    <row r="492" spans="1:65" s="12" customFormat="1" ht="22.8" customHeight="1">
      <c r="B492" s="171"/>
      <c r="C492" s="172"/>
      <c r="D492" s="173" t="s">
        <v>72</v>
      </c>
      <c r="E492" s="185" t="s">
        <v>273</v>
      </c>
      <c r="F492" s="185" t="s">
        <v>274</v>
      </c>
      <c r="G492" s="172"/>
      <c r="H492" s="172"/>
      <c r="I492" s="175"/>
      <c r="J492" s="186">
        <f>BK492</f>
        <v>0</v>
      </c>
      <c r="K492" s="172"/>
      <c r="L492" s="177"/>
      <c r="M492" s="178"/>
      <c r="N492" s="179"/>
      <c r="O492" s="179"/>
      <c r="P492" s="180">
        <f>SUM(P493:P549)</f>
        <v>0</v>
      </c>
      <c r="Q492" s="179"/>
      <c r="R492" s="180">
        <f>SUM(R493:R549)</f>
        <v>0.16109870000000001</v>
      </c>
      <c r="S492" s="179"/>
      <c r="T492" s="181">
        <f>SUM(T493:T549)</f>
        <v>0</v>
      </c>
      <c r="AR492" s="182" t="s">
        <v>83</v>
      </c>
      <c r="AT492" s="183" t="s">
        <v>72</v>
      </c>
      <c r="AU492" s="183" t="s">
        <v>81</v>
      </c>
      <c r="AY492" s="182" t="s">
        <v>131</v>
      </c>
      <c r="BK492" s="184">
        <f>SUM(BK493:BK549)</f>
        <v>0</v>
      </c>
    </row>
    <row r="493" spans="1:65" s="2" customFormat="1" ht="37.799999999999997" customHeight="1">
      <c r="A493" s="35"/>
      <c r="B493" s="36"/>
      <c r="C493" s="187" t="s">
        <v>487</v>
      </c>
      <c r="D493" s="187" t="s">
        <v>134</v>
      </c>
      <c r="E493" s="188" t="s">
        <v>674</v>
      </c>
      <c r="F493" s="189" t="s">
        <v>675</v>
      </c>
      <c r="G493" s="190" t="s">
        <v>155</v>
      </c>
      <c r="H493" s="191">
        <v>33.4</v>
      </c>
      <c r="I493" s="192"/>
      <c r="J493" s="193">
        <f>ROUND(I493*H493,2)</f>
        <v>0</v>
      </c>
      <c r="K493" s="189" t="s">
        <v>138</v>
      </c>
      <c r="L493" s="40"/>
      <c r="M493" s="194" t="s">
        <v>1</v>
      </c>
      <c r="N493" s="195" t="s">
        <v>38</v>
      </c>
      <c r="O493" s="72"/>
      <c r="P493" s="196">
        <f>O493*H493</f>
        <v>0</v>
      </c>
      <c r="Q493" s="196">
        <v>0</v>
      </c>
      <c r="R493" s="196">
        <f>Q493*H493</f>
        <v>0</v>
      </c>
      <c r="S493" s="196">
        <v>0</v>
      </c>
      <c r="T493" s="197">
        <f>S493*H493</f>
        <v>0</v>
      </c>
      <c r="U493" s="35"/>
      <c r="V493" s="35"/>
      <c r="W493" s="35"/>
      <c r="X493" s="35"/>
      <c r="Y493" s="35"/>
      <c r="Z493" s="35"/>
      <c r="AA493" s="35"/>
      <c r="AB493" s="35"/>
      <c r="AC493" s="35"/>
      <c r="AD493" s="35"/>
      <c r="AE493" s="35"/>
      <c r="AR493" s="198" t="s">
        <v>189</v>
      </c>
      <c r="AT493" s="198" t="s">
        <v>134</v>
      </c>
      <c r="AU493" s="198" t="s">
        <v>83</v>
      </c>
      <c r="AY493" s="18" t="s">
        <v>131</v>
      </c>
      <c r="BE493" s="199">
        <f>IF(N493="základní",J493,0)</f>
        <v>0</v>
      </c>
      <c r="BF493" s="199">
        <f>IF(N493="snížená",J493,0)</f>
        <v>0</v>
      </c>
      <c r="BG493" s="199">
        <f>IF(N493="zákl. přenesená",J493,0)</f>
        <v>0</v>
      </c>
      <c r="BH493" s="199">
        <f>IF(N493="sníž. přenesená",J493,0)</f>
        <v>0</v>
      </c>
      <c r="BI493" s="199">
        <f>IF(N493="nulová",J493,0)</f>
        <v>0</v>
      </c>
      <c r="BJ493" s="18" t="s">
        <v>81</v>
      </c>
      <c r="BK493" s="199">
        <f>ROUND(I493*H493,2)</f>
        <v>0</v>
      </c>
      <c r="BL493" s="18" t="s">
        <v>189</v>
      </c>
      <c r="BM493" s="198" t="s">
        <v>676</v>
      </c>
    </row>
    <row r="494" spans="1:65" s="2" customFormat="1" ht="19.2">
      <c r="A494" s="35"/>
      <c r="B494" s="36"/>
      <c r="C494" s="37"/>
      <c r="D494" s="200" t="s">
        <v>140</v>
      </c>
      <c r="E494" s="37"/>
      <c r="F494" s="201" t="s">
        <v>675</v>
      </c>
      <c r="G494" s="37"/>
      <c r="H494" s="37"/>
      <c r="I494" s="202"/>
      <c r="J494" s="37"/>
      <c r="K494" s="37"/>
      <c r="L494" s="40"/>
      <c r="M494" s="203"/>
      <c r="N494" s="204"/>
      <c r="O494" s="72"/>
      <c r="P494" s="72"/>
      <c r="Q494" s="72"/>
      <c r="R494" s="72"/>
      <c r="S494" s="72"/>
      <c r="T494" s="73"/>
      <c r="U494" s="35"/>
      <c r="V494" s="35"/>
      <c r="W494" s="35"/>
      <c r="X494" s="35"/>
      <c r="Y494" s="35"/>
      <c r="Z494" s="35"/>
      <c r="AA494" s="35"/>
      <c r="AB494" s="35"/>
      <c r="AC494" s="35"/>
      <c r="AD494" s="35"/>
      <c r="AE494" s="35"/>
      <c r="AT494" s="18" t="s">
        <v>140</v>
      </c>
      <c r="AU494" s="18" t="s">
        <v>83</v>
      </c>
    </row>
    <row r="495" spans="1:65" s="2" customFormat="1" ht="10.199999999999999">
      <c r="A495" s="35"/>
      <c r="B495" s="36"/>
      <c r="C495" s="37"/>
      <c r="D495" s="205" t="s">
        <v>141</v>
      </c>
      <c r="E495" s="37"/>
      <c r="F495" s="206" t="s">
        <v>677</v>
      </c>
      <c r="G495" s="37"/>
      <c r="H495" s="37"/>
      <c r="I495" s="202"/>
      <c r="J495" s="37"/>
      <c r="K495" s="37"/>
      <c r="L495" s="40"/>
      <c r="M495" s="203"/>
      <c r="N495" s="204"/>
      <c r="O495" s="72"/>
      <c r="P495" s="72"/>
      <c r="Q495" s="72"/>
      <c r="R495" s="72"/>
      <c r="S495" s="72"/>
      <c r="T495" s="73"/>
      <c r="U495" s="35"/>
      <c r="V495" s="35"/>
      <c r="W495" s="35"/>
      <c r="X495" s="35"/>
      <c r="Y495" s="35"/>
      <c r="Z495" s="35"/>
      <c r="AA495" s="35"/>
      <c r="AB495" s="35"/>
      <c r="AC495" s="35"/>
      <c r="AD495" s="35"/>
      <c r="AE495" s="35"/>
      <c r="AT495" s="18" t="s">
        <v>141</v>
      </c>
      <c r="AU495" s="18" t="s">
        <v>83</v>
      </c>
    </row>
    <row r="496" spans="1:65" s="2" customFormat="1" ht="16.5" customHeight="1">
      <c r="A496" s="35"/>
      <c r="B496" s="36"/>
      <c r="C496" s="187" t="s">
        <v>678</v>
      </c>
      <c r="D496" s="187" t="s">
        <v>134</v>
      </c>
      <c r="E496" s="188" t="s">
        <v>679</v>
      </c>
      <c r="F496" s="189" t="s">
        <v>680</v>
      </c>
      <c r="G496" s="190" t="s">
        <v>155</v>
      </c>
      <c r="H496" s="191">
        <v>35.090000000000003</v>
      </c>
      <c r="I496" s="192"/>
      <c r="J496" s="193">
        <f>ROUND(I496*H496,2)</f>
        <v>0</v>
      </c>
      <c r="K496" s="189" t="s">
        <v>138</v>
      </c>
      <c r="L496" s="40"/>
      <c r="M496" s="194" t="s">
        <v>1</v>
      </c>
      <c r="N496" s="195" t="s">
        <v>38</v>
      </c>
      <c r="O496" s="72"/>
      <c r="P496" s="196">
        <f>O496*H496</f>
        <v>0</v>
      </c>
      <c r="Q496" s="196">
        <v>0</v>
      </c>
      <c r="R496" s="196">
        <f>Q496*H496</f>
        <v>0</v>
      </c>
      <c r="S496" s="196">
        <v>0</v>
      </c>
      <c r="T496" s="197">
        <f>S496*H496</f>
        <v>0</v>
      </c>
      <c r="U496" s="35"/>
      <c r="V496" s="35"/>
      <c r="W496" s="35"/>
      <c r="X496" s="35"/>
      <c r="Y496" s="35"/>
      <c r="Z496" s="35"/>
      <c r="AA496" s="35"/>
      <c r="AB496" s="35"/>
      <c r="AC496" s="35"/>
      <c r="AD496" s="35"/>
      <c r="AE496" s="35"/>
      <c r="AR496" s="198" t="s">
        <v>189</v>
      </c>
      <c r="AT496" s="198" t="s">
        <v>134</v>
      </c>
      <c r="AU496" s="198" t="s">
        <v>83</v>
      </c>
      <c r="AY496" s="18" t="s">
        <v>131</v>
      </c>
      <c r="BE496" s="199">
        <f>IF(N496="základní",J496,0)</f>
        <v>0</v>
      </c>
      <c r="BF496" s="199">
        <f>IF(N496="snížená",J496,0)</f>
        <v>0</v>
      </c>
      <c r="BG496" s="199">
        <f>IF(N496="zákl. přenesená",J496,0)</f>
        <v>0</v>
      </c>
      <c r="BH496" s="199">
        <f>IF(N496="sníž. přenesená",J496,0)</f>
        <v>0</v>
      </c>
      <c r="BI496" s="199">
        <f>IF(N496="nulová",J496,0)</f>
        <v>0</v>
      </c>
      <c r="BJ496" s="18" t="s">
        <v>81</v>
      </c>
      <c r="BK496" s="199">
        <f>ROUND(I496*H496,2)</f>
        <v>0</v>
      </c>
      <c r="BL496" s="18" t="s">
        <v>189</v>
      </c>
      <c r="BM496" s="198" t="s">
        <v>681</v>
      </c>
    </row>
    <row r="497" spans="1:65" s="2" customFormat="1" ht="10.199999999999999">
      <c r="A497" s="35"/>
      <c r="B497" s="36"/>
      <c r="C497" s="37"/>
      <c r="D497" s="200" t="s">
        <v>140</v>
      </c>
      <c r="E497" s="37"/>
      <c r="F497" s="201" t="s">
        <v>680</v>
      </c>
      <c r="G497" s="37"/>
      <c r="H497" s="37"/>
      <c r="I497" s="202"/>
      <c r="J497" s="37"/>
      <c r="K497" s="37"/>
      <c r="L497" s="40"/>
      <c r="M497" s="203"/>
      <c r="N497" s="204"/>
      <c r="O497" s="72"/>
      <c r="P497" s="72"/>
      <c r="Q497" s="72"/>
      <c r="R497" s="72"/>
      <c r="S497" s="72"/>
      <c r="T497" s="73"/>
      <c r="U497" s="35"/>
      <c r="V497" s="35"/>
      <c r="W497" s="35"/>
      <c r="X497" s="35"/>
      <c r="Y497" s="35"/>
      <c r="Z497" s="35"/>
      <c r="AA497" s="35"/>
      <c r="AB497" s="35"/>
      <c r="AC497" s="35"/>
      <c r="AD497" s="35"/>
      <c r="AE497" s="35"/>
      <c r="AT497" s="18" t="s">
        <v>140</v>
      </c>
      <c r="AU497" s="18" t="s">
        <v>83</v>
      </c>
    </row>
    <row r="498" spans="1:65" s="2" customFormat="1" ht="10.199999999999999">
      <c r="A498" s="35"/>
      <c r="B498" s="36"/>
      <c r="C498" s="37"/>
      <c r="D498" s="205" t="s">
        <v>141</v>
      </c>
      <c r="E498" s="37"/>
      <c r="F498" s="206" t="s">
        <v>682</v>
      </c>
      <c r="G498" s="37"/>
      <c r="H498" s="37"/>
      <c r="I498" s="202"/>
      <c r="J498" s="37"/>
      <c r="K498" s="37"/>
      <c r="L498" s="40"/>
      <c r="M498" s="203"/>
      <c r="N498" s="204"/>
      <c r="O498" s="72"/>
      <c r="P498" s="72"/>
      <c r="Q498" s="72"/>
      <c r="R498" s="72"/>
      <c r="S498" s="72"/>
      <c r="T498" s="73"/>
      <c r="U498" s="35"/>
      <c r="V498" s="35"/>
      <c r="W498" s="35"/>
      <c r="X498" s="35"/>
      <c r="Y498" s="35"/>
      <c r="Z498" s="35"/>
      <c r="AA498" s="35"/>
      <c r="AB498" s="35"/>
      <c r="AC498" s="35"/>
      <c r="AD498" s="35"/>
      <c r="AE498" s="35"/>
      <c r="AT498" s="18" t="s">
        <v>141</v>
      </c>
      <c r="AU498" s="18" t="s">
        <v>83</v>
      </c>
    </row>
    <row r="499" spans="1:65" s="13" customFormat="1" ht="10.199999999999999">
      <c r="B499" s="207"/>
      <c r="C499" s="208"/>
      <c r="D499" s="200" t="s">
        <v>143</v>
      </c>
      <c r="E499" s="209" t="s">
        <v>1</v>
      </c>
      <c r="F499" s="210" t="s">
        <v>280</v>
      </c>
      <c r="G499" s="208"/>
      <c r="H499" s="209" t="s">
        <v>1</v>
      </c>
      <c r="I499" s="211"/>
      <c r="J499" s="208"/>
      <c r="K499" s="208"/>
      <c r="L499" s="212"/>
      <c r="M499" s="213"/>
      <c r="N499" s="214"/>
      <c r="O499" s="214"/>
      <c r="P499" s="214"/>
      <c r="Q499" s="214"/>
      <c r="R499" s="214"/>
      <c r="S499" s="214"/>
      <c r="T499" s="215"/>
      <c r="AT499" s="216" t="s">
        <v>143</v>
      </c>
      <c r="AU499" s="216" t="s">
        <v>83</v>
      </c>
      <c r="AV499" s="13" t="s">
        <v>81</v>
      </c>
      <c r="AW499" s="13" t="s">
        <v>30</v>
      </c>
      <c r="AX499" s="13" t="s">
        <v>73</v>
      </c>
      <c r="AY499" s="216" t="s">
        <v>131</v>
      </c>
    </row>
    <row r="500" spans="1:65" s="14" customFormat="1" ht="10.199999999999999">
      <c r="B500" s="217"/>
      <c r="C500" s="218"/>
      <c r="D500" s="200" t="s">
        <v>143</v>
      </c>
      <c r="E500" s="219" t="s">
        <v>1</v>
      </c>
      <c r="F500" s="220" t="s">
        <v>281</v>
      </c>
      <c r="G500" s="218"/>
      <c r="H500" s="221">
        <v>33.4</v>
      </c>
      <c r="I500" s="222"/>
      <c r="J500" s="218"/>
      <c r="K500" s="218"/>
      <c r="L500" s="223"/>
      <c r="M500" s="224"/>
      <c r="N500" s="225"/>
      <c r="O500" s="225"/>
      <c r="P500" s="225"/>
      <c r="Q500" s="225"/>
      <c r="R500" s="225"/>
      <c r="S500" s="225"/>
      <c r="T500" s="226"/>
      <c r="AT500" s="227" t="s">
        <v>143</v>
      </c>
      <c r="AU500" s="227" t="s">
        <v>83</v>
      </c>
      <c r="AV500" s="14" t="s">
        <v>83</v>
      </c>
      <c r="AW500" s="14" t="s">
        <v>30</v>
      </c>
      <c r="AX500" s="14" t="s">
        <v>73</v>
      </c>
      <c r="AY500" s="227" t="s">
        <v>131</v>
      </c>
    </row>
    <row r="501" spans="1:65" s="13" customFormat="1" ht="20.399999999999999">
      <c r="B501" s="207"/>
      <c r="C501" s="208"/>
      <c r="D501" s="200" t="s">
        <v>143</v>
      </c>
      <c r="E501" s="209" t="s">
        <v>1</v>
      </c>
      <c r="F501" s="210" t="s">
        <v>683</v>
      </c>
      <c r="G501" s="208"/>
      <c r="H501" s="209" t="s">
        <v>1</v>
      </c>
      <c r="I501" s="211"/>
      <c r="J501" s="208"/>
      <c r="K501" s="208"/>
      <c r="L501" s="212"/>
      <c r="M501" s="213"/>
      <c r="N501" s="214"/>
      <c r="O501" s="214"/>
      <c r="P501" s="214"/>
      <c r="Q501" s="214"/>
      <c r="R501" s="214"/>
      <c r="S501" s="214"/>
      <c r="T501" s="215"/>
      <c r="AT501" s="216" t="s">
        <v>143</v>
      </c>
      <c r="AU501" s="216" t="s">
        <v>83</v>
      </c>
      <c r="AV501" s="13" t="s">
        <v>81</v>
      </c>
      <c r="AW501" s="13" t="s">
        <v>30</v>
      </c>
      <c r="AX501" s="13" t="s">
        <v>73</v>
      </c>
      <c r="AY501" s="216" t="s">
        <v>131</v>
      </c>
    </row>
    <row r="502" spans="1:65" s="14" customFormat="1" ht="10.199999999999999">
      <c r="B502" s="217"/>
      <c r="C502" s="218"/>
      <c r="D502" s="200" t="s">
        <v>143</v>
      </c>
      <c r="E502" s="219" t="s">
        <v>1</v>
      </c>
      <c r="F502" s="220" t="s">
        <v>286</v>
      </c>
      <c r="G502" s="218"/>
      <c r="H502" s="221">
        <v>0.54</v>
      </c>
      <c r="I502" s="222"/>
      <c r="J502" s="218"/>
      <c r="K502" s="218"/>
      <c r="L502" s="223"/>
      <c r="M502" s="224"/>
      <c r="N502" s="225"/>
      <c r="O502" s="225"/>
      <c r="P502" s="225"/>
      <c r="Q502" s="225"/>
      <c r="R502" s="225"/>
      <c r="S502" s="225"/>
      <c r="T502" s="226"/>
      <c r="AT502" s="227" t="s">
        <v>143</v>
      </c>
      <c r="AU502" s="227" t="s">
        <v>83</v>
      </c>
      <c r="AV502" s="14" t="s">
        <v>83</v>
      </c>
      <c r="AW502" s="14" t="s">
        <v>30</v>
      </c>
      <c r="AX502" s="14" t="s">
        <v>73</v>
      </c>
      <c r="AY502" s="227" t="s">
        <v>131</v>
      </c>
    </row>
    <row r="503" spans="1:65" s="13" customFormat="1" ht="10.199999999999999">
      <c r="B503" s="207"/>
      <c r="C503" s="208"/>
      <c r="D503" s="200" t="s">
        <v>143</v>
      </c>
      <c r="E503" s="209" t="s">
        <v>1</v>
      </c>
      <c r="F503" s="210" t="s">
        <v>684</v>
      </c>
      <c r="G503" s="208"/>
      <c r="H503" s="209" t="s">
        <v>1</v>
      </c>
      <c r="I503" s="211"/>
      <c r="J503" s="208"/>
      <c r="K503" s="208"/>
      <c r="L503" s="212"/>
      <c r="M503" s="213"/>
      <c r="N503" s="214"/>
      <c r="O503" s="214"/>
      <c r="P503" s="214"/>
      <c r="Q503" s="214"/>
      <c r="R503" s="214"/>
      <c r="S503" s="214"/>
      <c r="T503" s="215"/>
      <c r="AT503" s="216" t="s">
        <v>143</v>
      </c>
      <c r="AU503" s="216" t="s">
        <v>83</v>
      </c>
      <c r="AV503" s="13" t="s">
        <v>81</v>
      </c>
      <c r="AW503" s="13" t="s">
        <v>30</v>
      </c>
      <c r="AX503" s="13" t="s">
        <v>73</v>
      </c>
      <c r="AY503" s="216" t="s">
        <v>131</v>
      </c>
    </row>
    <row r="504" spans="1:65" s="14" customFormat="1" ht="10.199999999999999">
      <c r="B504" s="217"/>
      <c r="C504" s="218"/>
      <c r="D504" s="200" t="s">
        <v>143</v>
      </c>
      <c r="E504" s="219" t="s">
        <v>1</v>
      </c>
      <c r="F504" s="220" t="s">
        <v>284</v>
      </c>
      <c r="G504" s="218"/>
      <c r="H504" s="221">
        <v>1.1499999999999999</v>
      </c>
      <c r="I504" s="222"/>
      <c r="J504" s="218"/>
      <c r="K504" s="218"/>
      <c r="L504" s="223"/>
      <c r="M504" s="224"/>
      <c r="N504" s="225"/>
      <c r="O504" s="225"/>
      <c r="P504" s="225"/>
      <c r="Q504" s="225"/>
      <c r="R504" s="225"/>
      <c r="S504" s="225"/>
      <c r="T504" s="226"/>
      <c r="AT504" s="227" t="s">
        <v>143</v>
      </c>
      <c r="AU504" s="227" t="s">
        <v>83</v>
      </c>
      <c r="AV504" s="14" t="s">
        <v>83</v>
      </c>
      <c r="AW504" s="14" t="s">
        <v>30</v>
      </c>
      <c r="AX504" s="14" t="s">
        <v>73</v>
      </c>
      <c r="AY504" s="227" t="s">
        <v>131</v>
      </c>
    </row>
    <row r="505" spans="1:65" s="15" customFormat="1" ht="10.199999999999999">
      <c r="B505" s="228"/>
      <c r="C505" s="229"/>
      <c r="D505" s="200" t="s">
        <v>143</v>
      </c>
      <c r="E505" s="230" t="s">
        <v>1</v>
      </c>
      <c r="F505" s="231" t="s">
        <v>146</v>
      </c>
      <c r="G505" s="229"/>
      <c r="H505" s="232">
        <v>35.089999999999996</v>
      </c>
      <c r="I505" s="233"/>
      <c r="J505" s="229"/>
      <c r="K505" s="229"/>
      <c r="L505" s="234"/>
      <c r="M505" s="235"/>
      <c r="N505" s="236"/>
      <c r="O505" s="236"/>
      <c r="P505" s="236"/>
      <c r="Q505" s="236"/>
      <c r="R505" s="236"/>
      <c r="S505" s="236"/>
      <c r="T505" s="237"/>
      <c r="AT505" s="238" t="s">
        <v>143</v>
      </c>
      <c r="AU505" s="238" t="s">
        <v>83</v>
      </c>
      <c r="AV505" s="15" t="s">
        <v>139</v>
      </c>
      <c r="AW505" s="15" t="s">
        <v>30</v>
      </c>
      <c r="AX505" s="15" t="s">
        <v>81</v>
      </c>
      <c r="AY505" s="238" t="s">
        <v>131</v>
      </c>
    </row>
    <row r="506" spans="1:65" s="2" customFormat="1" ht="21.75" customHeight="1">
      <c r="A506" s="35"/>
      <c r="B506" s="36"/>
      <c r="C506" s="187" t="s">
        <v>491</v>
      </c>
      <c r="D506" s="187" t="s">
        <v>134</v>
      </c>
      <c r="E506" s="188" t="s">
        <v>685</v>
      </c>
      <c r="F506" s="189" t="s">
        <v>686</v>
      </c>
      <c r="G506" s="190" t="s">
        <v>155</v>
      </c>
      <c r="H506" s="191">
        <v>35.090000000000003</v>
      </c>
      <c r="I506" s="192"/>
      <c r="J506" s="193">
        <f>ROUND(I506*H506,2)</f>
        <v>0</v>
      </c>
      <c r="K506" s="189" t="s">
        <v>138</v>
      </c>
      <c r="L506" s="40"/>
      <c r="M506" s="194" t="s">
        <v>1</v>
      </c>
      <c r="N506" s="195" t="s">
        <v>38</v>
      </c>
      <c r="O506" s="72"/>
      <c r="P506" s="196">
        <f>O506*H506</f>
        <v>0</v>
      </c>
      <c r="Q506" s="196">
        <v>0</v>
      </c>
      <c r="R506" s="196">
        <f>Q506*H506</f>
        <v>0</v>
      </c>
      <c r="S506" s="196">
        <v>0</v>
      </c>
      <c r="T506" s="197">
        <f>S506*H506</f>
        <v>0</v>
      </c>
      <c r="U506" s="35"/>
      <c r="V506" s="35"/>
      <c r="W506" s="35"/>
      <c r="X506" s="35"/>
      <c r="Y506" s="35"/>
      <c r="Z506" s="35"/>
      <c r="AA506" s="35"/>
      <c r="AB506" s="35"/>
      <c r="AC506" s="35"/>
      <c r="AD506" s="35"/>
      <c r="AE506" s="35"/>
      <c r="AR506" s="198" t="s">
        <v>189</v>
      </c>
      <c r="AT506" s="198" t="s">
        <v>134</v>
      </c>
      <c r="AU506" s="198" t="s">
        <v>83</v>
      </c>
      <c r="AY506" s="18" t="s">
        <v>131</v>
      </c>
      <c r="BE506" s="199">
        <f>IF(N506="základní",J506,0)</f>
        <v>0</v>
      </c>
      <c r="BF506" s="199">
        <f>IF(N506="snížená",J506,0)</f>
        <v>0</v>
      </c>
      <c r="BG506" s="199">
        <f>IF(N506="zákl. přenesená",J506,0)</f>
        <v>0</v>
      </c>
      <c r="BH506" s="199">
        <f>IF(N506="sníž. přenesená",J506,0)</f>
        <v>0</v>
      </c>
      <c r="BI506" s="199">
        <f>IF(N506="nulová",J506,0)</f>
        <v>0</v>
      </c>
      <c r="BJ506" s="18" t="s">
        <v>81</v>
      </c>
      <c r="BK506" s="199">
        <f>ROUND(I506*H506,2)</f>
        <v>0</v>
      </c>
      <c r="BL506" s="18" t="s">
        <v>189</v>
      </c>
      <c r="BM506" s="198" t="s">
        <v>687</v>
      </c>
    </row>
    <row r="507" spans="1:65" s="2" customFormat="1" ht="10.199999999999999">
      <c r="A507" s="35"/>
      <c r="B507" s="36"/>
      <c r="C507" s="37"/>
      <c r="D507" s="200" t="s">
        <v>140</v>
      </c>
      <c r="E507" s="37"/>
      <c r="F507" s="201" t="s">
        <v>686</v>
      </c>
      <c r="G507" s="37"/>
      <c r="H507" s="37"/>
      <c r="I507" s="202"/>
      <c r="J507" s="37"/>
      <c r="K507" s="37"/>
      <c r="L507" s="40"/>
      <c r="M507" s="203"/>
      <c r="N507" s="204"/>
      <c r="O507" s="72"/>
      <c r="P507" s="72"/>
      <c r="Q507" s="72"/>
      <c r="R507" s="72"/>
      <c r="S507" s="72"/>
      <c r="T507" s="73"/>
      <c r="U507" s="35"/>
      <c r="V507" s="35"/>
      <c r="W507" s="35"/>
      <c r="X507" s="35"/>
      <c r="Y507" s="35"/>
      <c r="Z507" s="35"/>
      <c r="AA507" s="35"/>
      <c r="AB507" s="35"/>
      <c r="AC507" s="35"/>
      <c r="AD507" s="35"/>
      <c r="AE507" s="35"/>
      <c r="AT507" s="18" t="s">
        <v>140</v>
      </c>
      <c r="AU507" s="18" t="s">
        <v>83</v>
      </c>
    </row>
    <row r="508" spans="1:65" s="2" customFormat="1" ht="10.199999999999999">
      <c r="A508" s="35"/>
      <c r="B508" s="36"/>
      <c r="C508" s="37"/>
      <c r="D508" s="205" t="s">
        <v>141</v>
      </c>
      <c r="E508" s="37"/>
      <c r="F508" s="206" t="s">
        <v>688</v>
      </c>
      <c r="G508" s="37"/>
      <c r="H508" s="37"/>
      <c r="I508" s="202"/>
      <c r="J508" s="37"/>
      <c r="K508" s="37"/>
      <c r="L508" s="40"/>
      <c r="M508" s="203"/>
      <c r="N508" s="204"/>
      <c r="O508" s="72"/>
      <c r="P508" s="72"/>
      <c r="Q508" s="72"/>
      <c r="R508" s="72"/>
      <c r="S508" s="72"/>
      <c r="T508" s="73"/>
      <c r="U508" s="35"/>
      <c r="V508" s="35"/>
      <c r="W508" s="35"/>
      <c r="X508" s="35"/>
      <c r="Y508" s="35"/>
      <c r="Z508" s="35"/>
      <c r="AA508" s="35"/>
      <c r="AB508" s="35"/>
      <c r="AC508" s="35"/>
      <c r="AD508" s="35"/>
      <c r="AE508" s="35"/>
      <c r="AT508" s="18" t="s">
        <v>141</v>
      </c>
      <c r="AU508" s="18" t="s">
        <v>83</v>
      </c>
    </row>
    <row r="509" spans="1:65" s="2" customFormat="1" ht="33" customHeight="1">
      <c r="A509" s="35"/>
      <c r="B509" s="36"/>
      <c r="C509" s="187" t="s">
        <v>689</v>
      </c>
      <c r="D509" s="187" t="s">
        <v>134</v>
      </c>
      <c r="E509" s="188" t="s">
        <v>690</v>
      </c>
      <c r="F509" s="189" t="s">
        <v>691</v>
      </c>
      <c r="G509" s="190" t="s">
        <v>155</v>
      </c>
      <c r="H509" s="191">
        <v>33.4</v>
      </c>
      <c r="I509" s="192"/>
      <c r="J509" s="193">
        <f>ROUND(I509*H509,2)</f>
        <v>0</v>
      </c>
      <c r="K509" s="189" t="s">
        <v>692</v>
      </c>
      <c r="L509" s="40"/>
      <c r="M509" s="194" t="s">
        <v>1</v>
      </c>
      <c r="N509" s="195" t="s">
        <v>38</v>
      </c>
      <c r="O509" s="72"/>
      <c r="P509" s="196">
        <f>O509*H509</f>
        <v>0</v>
      </c>
      <c r="Q509" s="196">
        <v>4.4999999999999997E-3</v>
      </c>
      <c r="R509" s="196">
        <f>Q509*H509</f>
        <v>0.15029999999999999</v>
      </c>
      <c r="S509" s="196">
        <v>0</v>
      </c>
      <c r="T509" s="197">
        <f>S509*H509</f>
        <v>0</v>
      </c>
      <c r="U509" s="35"/>
      <c r="V509" s="35"/>
      <c r="W509" s="35"/>
      <c r="X509" s="35"/>
      <c r="Y509" s="35"/>
      <c r="Z509" s="35"/>
      <c r="AA509" s="35"/>
      <c r="AB509" s="35"/>
      <c r="AC509" s="35"/>
      <c r="AD509" s="35"/>
      <c r="AE509" s="35"/>
      <c r="AR509" s="198" t="s">
        <v>189</v>
      </c>
      <c r="AT509" s="198" t="s">
        <v>134</v>
      </c>
      <c r="AU509" s="198" t="s">
        <v>83</v>
      </c>
      <c r="AY509" s="18" t="s">
        <v>131</v>
      </c>
      <c r="BE509" s="199">
        <f>IF(N509="základní",J509,0)</f>
        <v>0</v>
      </c>
      <c r="BF509" s="199">
        <f>IF(N509="snížená",J509,0)</f>
        <v>0</v>
      </c>
      <c r="BG509" s="199">
        <f>IF(N509="zákl. přenesená",J509,0)</f>
        <v>0</v>
      </c>
      <c r="BH509" s="199">
        <f>IF(N509="sníž. přenesená",J509,0)</f>
        <v>0</v>
      </c>
      <c r="BI509" s="199">
        <f>IF(N509="nulová",J509,0)</f>
        <v>0</v>
      </c>
      <c r="BJ509" s="18" t="s">
        <v>81</v>
      </c>
      <c r="BK509" s="199">
        <f>ROUND(I509*H509,2)</f>
        <v>0</v>
      </c>
      <c r="BL509" s="18" t="s">
        <v>189</v>
      </c>
      <c r="BM509" s="198" t="s">
        <v>693</v>
      </c>
    </row>
    <row r="510" spans="1:65" s="2" customFormat="1" ht="19.2">
      <c r="A510" s="35"/>
      <c r="B510" s="36"/>
      <c r="C510" s="37"/>
      <c r="D510" s="200" t="s">
        <v>140</v>
      </c>
      <c r="E510" s="37"/>
      <c r="F510" s="201" t="s">
        <v>694</v>
      </c>
      <c r="G510" s="37"/>
      <c r="H510" s="37"/>
      <c r="I510" s="202"/>
      <c r="J510" s="37"/>
      <c r="K510" s="37"/>
      <c r="L510" s="40"/>
      <c r="M510" s="203"/>
      <c r="N510" s="204"/>
      <c r="O510" s="72"/>
      <c r="P510" s="72"/>
      <c r="Q510" s="72"/>
      <c r="R510" s="72"/>
      <c r="S510" s="72"/>
      <c r="T510" s="73"/>
      <c r="U510" s="35"/>
      <c r="V510" s="35"/>
      <c r="W510" s="35"/>
      <c r="X510" s="35"/>
      <c r="Y510" s="35"/>
      <c r="Z510" s="35"/>
      <c r="AA510" s="35"/>
      <c r="AB510" s="35"/>
      <c r="AC510" s="35"/>
      <c r="AD510" s="35"/>
      <c r="AE510" s="35"/>
      <c r="AT510" s="18" t="s">
        <v>140</v>
      </c>
      <c r="AU510" s="18" t="s">
        <v>83</v>
      </c>
    </row>
    <row r="511" spans="1:65" s="2" customFormat="1" ht="10.199999999999999">
      <c r="A511" s="35"/>
      <c r="B511" s="36"/>
      <c r="C511" s="37"/>
      <c r="D511" s="205" t="s">
        <v>141</v>
      </c>
      <c r="E511" s="37"/>
      <c r="F511" s="206" t="s">
        <v>695</v>
      </c>
      <c r="G511" s="37"/>
      <c r="H511" s="37"/>
      <c r="I511" s="202"/>
      <c r="J511" s="37"/>
      <c r="K511" s="37"/>
      <c r="L511" s="40"/>
      <c r="M511" s="203"/>
      <c r="N511" s="204"/>
      <c r="O511" s="72"/>
      <c r="P511" s="72"/>
      <c r="Q511" s="72"/>
      <c r="R511" s="72"/>
      <c r="S511" s="72"/>
      <c r="T511" s="73"/>
      <c r="U511" s="35"/>
      <c r="V511" s="35"/>
      <c r="W511" s="35"/>
      <c r="X511" s="35"/>
      <c r="Y511" s="35"/>
      <c r="Z511" s="35"/>
      <c r="AA511" s="35"/>
      <c r="AB511" s="35"/>
      <c r="AC511" s="35"/>
      <c r="AD511" s="35"/>
      <c r="AE511" s="35"/>
      <c r="AT511" s="18" t="s">
        <v>141</v>
      </c>
      <c r="AU511" s="18" t="s">
        <v>83</v>
      </c>
    </row>
    <row r="512" spans="1:65" s="13" customFormat="1" ht="10.199999999999999">
      <c r="B512" s="207"/>
      <c r="C512" s="208"/>
      <c r="D512" s="200" t="s">
        <v>143</v>
      </c>
      <c r="E512" s="209" t="s">
        <v>1</v>
      </c>
      <c r="F512" s="210" t="s">
        <v>280</v>
      </c>
      <c r="G512" s="208"/>
      <c r="H512" s="209" t="s">
        <v>1</v>
      </c>
      <c r="I512" s="211"/>
      <c r="J512" s="208"/>
      <c r="K512" s="208"/>
      <c r="L512" s="212"/>
      <c r="M512" s="213"/>
      <c r="N512" s="214"/>
      <c r="O512" s="214"/>
      <c r="P512" s="214"/>
      <c r="Q512" s="214"/>
      <c r="R512" s="214"/>
      <c r="S512" s="214"/>
      <c r="T512" s="215"/>
      <c r="AT512" s="216" t="s">
        <v>143</v>
      </c>
      <c r="AU512" s="216" t="s">
        <v>83</v>
      </c>
      <c r="AV512" s="13" t="s">
        <v>81</v>
      </c>
      <c r="AW512" s="13" t="s">
        <v>30</v>
      </c>
      <c r="AX512" s="13" t="s">
        <v>73</v>
      </c>
      <c r="AY512" s="216" t="s">
        <v>131</v>
      </c>
    </row>
    <row r="513" spans="1:65" s="14" customFormat="1" ht="10.199999999999999">
      <c r="B513" s="217"/>
      <c r="C513" s="218"/>
      <c r="D513" s="200" t="s">
        <v>143</v>
      </c>
      <c r="E513" s="219" t="s">
        <v>1</v>
      </c>
      <c r="F513" s="220" t="s">
        <v>281</v>
      </c>
      <c r="G513" s="218"/>
      <c r="H513" s="221">
        <v>33.4</v>
      </c>
      <c r="I513" s="222"/>
      <c r="J513" s="218"/>
      <c r="K513" s="218"/>
      <c r="L513" s="223"/>
      <c r="M513" s="224"/>
      <c r="N513" s="225"/>
      <c r="O513" s="225"/>
      <c r="P513" s="225"/>
      <c r="Q513" s="225"/>
      <c r="R513" s="225"/>
      <c r="S513" s="225"/>
      <c r="T513" s="226"/>
      <c r="AT513" s="227" t="s">
        <v>143</v>
      </c>
      <c r="AU513" s="227" t="s">
        <v>83</v>
      </c>
      <c r="AV513" s="14" t="s">
        <v>83</v>
      </c>
      <c r="AW513" s="14" t="s">
        <v>30</v>
      </c>
      <c r="AX513" s="14" t="s">
        <v>73</v>
      </c>
      <c r="AY513" s="227" t="s">
        <v>131</v>
      </c>
    </row>
    <row r="514" spans="1:65" s="15" customFormat="1" ht="10.199999999999999">
      <c r="B514" s="228"/>
      <c r="C514" s="229"/>
      <c r="D514" s="200" t="s">
        <v>143</v>
      </c>
      <c r="E514" s="230" t="s">
        <v>1</v>
      </c>
      <c r="F514" s="231" t="s">
        <v>146</v>
      </c>
      <c r="G514" s="229"/>
      <c r="H514" s="232">
        <v>33.4</v>
      </c>
      <c r="I514" s="233"/>
      <c r="J514" s="229"/>
      <c r="K514" s="229"/>
      <c r="L514" s="234"/>
      <c r="M514" s="235"/>
      <c r="N514" s="236"/>
      <c r="O514" s="236"/>
      <c r="P514" s="236"/>
      <c r="Q514" s="236"/>
      <c r="R514" s="236"/>
      <c r="S514" s="236"/>
      <c r="T514" s="237"/>
      <c r="AT514" s="238" t="s">
        <v>143</v>
      </c>
      <c r="AU514" s="238" t="s">
        <v>83</v>
      </c>
      <c r="AV514" s="15" t="s">
        <v>139</v>
      </c>
      <c r="AW514" s="15" t="s">
        <v>30</v>
      </c>
      <c r="AX514" s="15" t="s">
        <v>81</v>
      </c>
      <c r="AY514" s="238" t="s">
        <v>131</v>
      </c>
    </row>
    <row r="515" spans="1:65" s="2" customFormat="1" ht="24.15" customHeight="1">
      <c r="A515" s="35"/>
      <c r="B515" s="36"/>
      <c r="C515" s="187" t="s">
        <v>494</v>
      </c>
      <c r="D515" s="187" t="s">
        <v>134</v>
      </c>
      <c r="E515" s="188" t="s">
        <v>696</v>
      </c>
      <c r="F515" s="189" t="s">
        <v>697</v>
      </c>
      <c r="G515" s="190" t="s">
        <v>155</v>
      </c>
      <c r="H515" s="191">
        <v>33.4</v>
      </c>
      <c r="I515" s="192"/>
      <c r="J515" s="193">
        <f>ROUND(I515*H515,2)</f>
        <v>0</v>
      </c>
      <c r="K515" s="189" t="s">
        <v>138</v>
      </c>
      <c r="L515" s="40"/>
      <c r="M515" s="194" t="s">
        <v>1</v>
      </c>
      <c r="N515" s="195" t="s">
        <v>38</v>
      </c>
      <c r="O515" s="72"/>
      <c r="P515" s="196">
        <f>O515*H515</f>
        <v>0</v>
      </c>
      <c r="Q515" s="196">
        <v>0</v>
      </c>
      <c r="R515" s="196">
        <f>Q515*H515</f>
        <v>0</v>
      </c>
      <c r="S515" s="196">
        <v>0</v>
      </c>
      <c r="T515" s="197">
        <f>S515*H515</f>
        <v>0</v>
      </c>
      <c r="U515" s="35"/>
      <c r="V515" s="35"/>
      <c r="W515" s="35"/>
      <c r="X515" s="35"/>
      <c r="Y515" s="35"/>
      <c r="Z515" s="35"/>
      <c r="AA515" s="35"/>
      <c r="AB515" s="35"/>
      <c r="AC515" s="35"/>
      <c r="AD515" s="35"/>
      <c r="AE515" s="35"/>
      <c r="AR515" s="198" t="s">
        <v>189</v>
      </c>
      <c r="AT515" s="198" t="s">
        <v>134</v>
      </c>
      <c r="AU515" s="198" t="s">
        <v>83</v>
      </c>
      <c r="AY515" s="18" t="s">
        <v>131</v>
      </c>
      <c r="BE515" s="199">
        <f>IF(N515="základní",J515,0)</f>
        <v>0</v>
      </c>
      <c r="BF515" s="199">
        <f>IF(N515="snížená",J515,0)</f>
        <v>0</v>
      </c>
      <c r="BG515" s="199">
        <f>IF(N515="zákl. přenesená",J515,0)</f>
        <v>0</v>
      </c>
      <c r="BH515" s="199">
        <f>IF(N515="sníž. přenesená",J515,0)</f>
        <v>0</v>
      </c>
      <c r="BI515" s="199">
        <f>IF(N515="nulová",J515,0)</f>
        <v>0</v>
      </c>
      <c r="BJ515" s="18" t="s">
        <v>81</v>
      </c>
      <c r="BK515" s="199">
        <f>ROUND(I515*H515,2)</f>
        <v>0</v>
      </c>
      <c r="BL515" s="18" t="s">
        <v>189</v>
      </c>
      <c r="BM515" s="198" t="s">
        <v>698</v>
      </c>
    </row>
    <row r="516" spans="1:65" s="2" customFormat="1" ht="19.2">
      <c r="A516" s="35"/>
      <c r="B516" s="36"/>
      <c r="C516" s="37"/>
      <c r="D516" s="200" t="s">
        <v>140</v>
      </c>
      <c r="E516" s="37"/>
      <c r="F516" s="201" t="s">
        <v>697</v>
      </c>
      <c r="G516" s="37"/>
      <c r="H516" s="37"/>
      <c r="I516" s="202"/>
      <c r="J516" s="37"/>
      <c r="K516" s="37"/>
      <c r="L516" s="40"/>
      <c r="M516" s="203"/>
      <c r="N516" s="204"/>
      <c r="O516" s="72"/>
      <c r="P516" s="72"/>
      <c r="Q516" s="72"/>
      <c r="R516" s="72"/>
      <c r="S516" s="72"/>
      <c r="T516" s="73"/>
      <c r="U516" s="35"/>
      <c r="V516" s="35"/>
      <c r="W516" s="35"/>
      <c r="X516" s="35"/>
      <c r="Y516" s="35"/>
      <c r="Z516" s="35"/>
      <c r="AA516" s="35"/>
      <c r="AB516" s="35"/>
      <c r="AC516" s="35"/>
      <c r="AD516" s="35"/>
      <c r="AE516" s="35"/>
      <c r="AT516" s="18" t="s">
        <v>140</v>
      </c>
      <c r="AU516" s="18" t="s">
        <v>83</v>
      </c>
    </row>
    <row r="517" spans="1:65" s="2" customFormat="1" ht="10.199999999999999">
      <c r="A517" s="35"/>
      <c r="B517" s="36"/>
      <c r="C517" s="37"/>
      <c r="D517" s="205" t="s">
        <v>141</v>
      </c>
      <c r="E517" s="37"/>
      <c r="F517" s="206" t="s">
        <v>699</v>
      </c>
      <c r="G517" s="37"/>
      <c r="H517" s="37"/>
      <c r="I517" s="202"/>
      <c r="J517" s="37"/>
      <c r="K517" s="37"/>
      <c r="L517" s="40"/>
      <c r="M517" s="203"/>
      <c r="N517" s="204"/>
      <c r="O517" s="72"/>
      <c r="P517" s="72"/>
      <c r="Q517" s="72"/>
      <c r="R517" s="72"/>
      <c r="S517" s="72"/>
      <c r="T517" s="73"/>
      <c r="U517" s="35"/>
      <c r="V517" s="35"/>
      <c r="W517" s="35"/>
      <c r="X517" s="35"/>
      <c r="Y517" s="35"/>
      <c r="Z517" s="35"/>
      <c r="AA517" s="35"/>
      <c r="AB517" s="35"/>
      <c r="AC517" s="35"/>
      <c r="AD517" s="35"/>
      <c r="AE517" s="35"/>
      <c r="AT517" s="18" t="s">
        <v>141</v>
      </c>
      <c r="AU517" s="18" t="s">
        <v>83</v>
      </c>
    </row>
    <row r="518" spans="1:65" s="13" customFormat="1" ht="10.199999999999999">
      <c r="B518" s="207"/>
      <c r="C518" s="208"/>
      <c r="D518" s="200" t="s">
        <v>143</v>
      </c>
      <c r="E518" s="209" t="s">
        <v>1</v>
      </c>
      <c r="F518" s="210" t="s">
        <v>280</v>
      </c>
      <c r="G518" s="208"/>
      <c r="H518" s="209" t="s">
        <v>1</v>
      </c>
      <c r="I518" s="211"/>
      <c r="J518" s="208"/>
      <c r="K518" s="208"/>
      <c r="L518" s="212"/>
      <c r="M518" s="213"/>
      <c r="N518" s="214"/>
      <c r="O518" s="214"/>
      <c r="P518" s="214"/>
      <c r="Q518" s="214"/>
      <c r="R518" s="214"/>
      <c r="S518" s="214"/>
      <c r="T518" s="215"/>
      <c r="AT518" s="216" t="s">
        <v>143</v>
      </c>
      <c r="AU518" s="216" t="s">
        <v>83</v>
      </c>
      <c r="AV518" s="13" t="s">
        <v>81</v>
      </c>
      <c r="AW518" s="13" t="s">
        <v>30</v>
      </c>
      <c r="AX518" s="13" t="s">
        <v>73</v>
      </c>
      <c r="AY518" s="216" t="s">
        <v>131</v>
      </c>
    </row>
    <row r="519" spans="1:65" s="14" customFormat="1" ht="10.199999999999999">
      <c r="B519" s="217"/>
      <c r="C519" s="218"/>
      <c r="D519" s="200" t="s">
        <v>143</v>
      </c>
      <c r="E519" s="219" t="s">
        <v>1</v>
      </c>
      <c r="F519" s="220" t="s">
        <v>281</v>
      </c>
      <c r="G519" s="218"/>
      <c r="H519" s="221">
        <v>33.4</v>
      </c>
      <c r="I519" s="222"/>
      <c r="J519" s="218"/>
      <c r="K519" s="218"/>
      <c r="L519" s="223"/>
      <c r="M519" s="224"/>
      <c r="N519" s="225"/>
      <c r="O519" s="225"/>
      <c r="P519" s="225"/>
      <c r="Q519" s="225"/>
      <c r="R519" s="225"/>
      <c r="S519" s="225"/>
      <c r="T519" s="226"/>
      <c r="AT519" s="227" t="s">
        <v>143</v>
      </c>
      <c r="AU519" s="227" t="s">
        <v>83</v>
      </c>
      <c r="AV519" s="14" t="s">
        <v>83</v>
      </c>
      <c r="AW519" s="14" t="s">
        <v>30</v>
      </c>
      <c r="AX519" s="14" t="s">
        <v>73</v>
      </c>
      <c r="AY519" s="227" t="s">
        <v>131</v>
      </c>
    </row>
    <row r="520" spans="1:65" s="15" customFormat="1" ht="10.199999999999999">
      <c r="B520" s="228"/>
      <c r="C520" s="229"/>
      <c r="D520" s="200" t="s">
        <v>143</v>
      </c>
      <c r="E520" s="230" t="s">
        <v>1</v>
      </c>
      <c r="F520" s="231" t="s">
        <v>146</v>
      </c>
      <c r="G520" s="229"/>
      <c r="H520" s="232">
        <v>33.4</v>
      </c>
      <c r="I520" s="233"/>
      <c r="J520" s="229"/>
      <c r="K520" s="229"/>
      <c r="L520" s="234"/>
      <c r="M520" s="235"/>
      <c r="N520" s="236"/>
      <c r="O520" s="236"/>
      <c r="P520" s="236"/>
      <c r="Q520" s="236"/>
      <c r="R520" s="236"/>
      <c r="S520" s="236"/>
      <c r="T520" s="237"/>
      <c r="AT520" s="238" t="s">
        <v>143</v>
      </c>
      <c r="AU520" s="238" t="s">
        <v>83</v>
      </c>
      <c r="AV520" s="15" t="s">
        <v>139</v>
      </c>
      <c r="AW520" s="15" t="s">
        <v>30</v>
      </c>
      <c r="AX520" s="15" t="s">
        <v>81</v>
      </c>
      <c r="AY520" s="238" t="s">
        <v>131</v>
      </c>
    </row>
    <row r="521" spans="1:65" s="2" customFormat="1" ht="33" customHeight="1">
      <c r="A521" s="35"/>
      <c r="B521" s="36"/>
      <c r="C521" s="243" t="s">
        <v>700</v>
      </c>
      <c r="D521" s="243" t="s">
        <v>383</v>
      </c>
      <c r="E521" s="244" t="s">
        <v>701</v>
      </c>
      <c r="F521" s="245" t="s">
        <v>702</v>
      </c>
      <c r="G521" s="246" t="s">
        <v>155</v>
      </c>
      <c r="H521" s="247">
        <v>36.74</v>
      </c>
      <c r="I521" s="248"/>
      <c r="J521" s="249">
        <f>ROUND(I521*H521,2)</f>
        <v>0</v>
      </c>
      <c r="K521" s="245" t="s">
        <v>138</v>
      </c>
      <c r="L521" s="250"/>
      <c r="M521" s="251" t="s">
        <v>1</v>
      </c>
      <c r="N521" s="252" t="s">
        <v>38</v>
      </c>
      <c r="O521" s="72"/>
      <c r="P521" s="196">
        <f>O521*H521</f>
        <v>0</v>
      </c>
      <c r="Q521" s="196">
        <v>0</v>
      </c>
      <c r="R521" s="196">
        <f>Q521*H521</f>
        <v>0</v>
      </c>
      <c r="S521" s="196">
        <v>0</v>
      </c>
      <c r="T521" s="197">
        <f>S521*H521</f>
        <v>0</v>
      </c>
      <c r="U521" s="35"/>
      <c r="V521" s="35"/>
      <c r="W521" s="35"/>
      <c r="X521" s="35"/>
      <c r="Y521" s="35"/>
      <c r="Z521" s="35"/>
      <c r="AA521" s="35"/>
      <c r="AB521" s="35"/>
      <c r="AC521" s="35"/>
      <c r="AD521" s="35"/>
      <c r="AE521" s="35"/>
      <c r="AR521" s="198" t="s">
        <v>245</v>
      </c>
      <c r="AT521" s="198" t="s">
        <v>383</v>
      </c>
      <c r="AU521" s="198" t="s">
        <v>83</v>
      </c>
      <c r="AY521" s="18" t="s">
        <v>131</v>
      </c>
      <c r="BE521" s="199">
        <f>IF(N521="základní",J521,0)</f>
        <v>0</v>
      </c>
      <c r="BF521" s="199">
        <f>IF(N521="snížená",J521,0)</f>
        <v>0</v>
      </c>
      <c r="BG521" s="199">
        <f>IF(N521="zákl. přenesená",J521,0)</f>
        <v>0</v>
      </c>
      <c r="BH521" s="199">
        <f>IF(N521="sníž. přenesená",J521,0)</f>
        <v>0</v>
      </c>
      <c r="BI521" s="199">
        <f>IF(N521="nulová",J521,0)</f>
        <v>0</v>
      </c>
      <c r="BJ521" s="18" t="s">
        <v>81</v>
      </c>
      <c r="BK521" s="199">
        <f>ROUND(I521*H521,2)</f>
        <v>0</v>
      </c>
      <c r="BL521" s="18" t="s">
        <v>189</v>
      </c>
      <c r="BM521" s="198" t="s">
        <v>703</v>
      </c>
    </row>
    <row r="522" spans="1:65" s="2" customFormat="1" ht="19.2">
      <c r="A522" s="35"/>
      <c r="B522" s="36"/>
      <c r="C522" s="37"/>
      <c r="D522" s="200" t="s">
        <v>140</v>
      </c>
      <c r="E522" s="37"/>
      <c r="F522" s="201" t="s">
        <v>704</v>
      </c>
      <c r="G522" s="37"/>
      <c r="H522" s="37"/>
      <c r="I522" s="202"/>
      <c r="J522" s="37"/>
      <c r="K522" s="37"/>
      <c r="L522" s="40"/>
      <c r="M522" s="203"/>
      <c r="N522" s="204"/>
      <c r="O522" s="72"/>
      <c r="P522" s="72"/>
      <c r="Q522" s="72"/>
      <c r="R522" s="72"/>
      <c r="S522" s="72"/>
      <c r="T522" s="73"/>
      <c r="U522" s="35"/>
      <c r="V522" s="35"/>
      <c r="W522" s="35"/>
      <c r="X522" s="35"/>
      <c r="Y522" s="35"/>
      <c r="Z522" s="35"/>
      <c r="AA522" s="35"/>
      <c r="AB522" s="35"/>
      <c r="AC522" s="35"/>
      <c r="AD522" s="35"/>
      <c r="AE522" s="35"/>
      <c r="AT522" s="18" t="s">
        <v>140</v>
      </c>
      <c r="AU522" s="18" t="s">
        <v>83</v>
      </c>
    </row>
    <row r="523" spans="1:65" s="2" customFormat="1" ht="16.5" customHeight="1">
      <c r="A523" s="35"/>
      <c r="B523" s="36"/>
      <c r="C523" s="187" t="s">
        <v>498</v>
      </c>
      <c r="D523" s="187" t="s">
        <v>134</v>
      </c>
      <c r="E523" s="188" t="s">
        <v>705</v>
      </c>
      <c r="F523" s="189" t="s">
        <v>706</v>
      </c>
      <c r="G523" s="190" t="s">
        <v>155</v>
      </c>
      <c r="H523" s="191">
        <v>1.69</v>
      </c>
      <c r="I523" s="192"/>
      <c r="J523" s="193">
        <f>ROUND(I523*H523,2)</f>
        <v>0</v>
      </c>
      <c r="K523" s="189" t="s">
        <v>692</v>
      </c>
      <c r="L523" s="40"/>
      <c r="M523" s="194" t="s">
        <v>1</v>
      </c>
      <c r="N523" s="195" t="s">
        <v>38</v>
      </c>
      <c r="O523" s="72"/>
      <c r="P523" s="196">
        <f>O523*H523</f>
        <v>0</v>
      </c>
      <c r="Q523" s="196">
        <v>2.9999999999999997E-4</v>
      </c>
      <c r="R523" s="196">
        <f>Q523*H523</f>
        <v>5.0699999999999996E-4</v>
      </c>
      <c r="S523" s="196">
        <v>0</v>
      </c>
      <c r="T523" s="197">
        <f>S523*H523</f>
        <v>0</v>
      </c>
      <c r="U523" s="35"/>
      <c r="V523" s="35"/>
      <c r="W523" s="35"/>
      <c r="X523" s="35"/>
      <c r="Y523" s="35"/>
      <c r="Z523" s="35"/>
      <c r="AA523" s="35"/>
      <c r="AB523" s="35"/>
      <c r="AC523" s="35"/>
      <c r="AD523" s="35"/>
      <c r="AE523" s="35"/>
      <c r="AR523" s="198" t="s">
        <v>189</v>
      </c>
      <c r="AT523" s="198" t="s">
        <v>134</v>
      </c>
      <c r="AU523" s="198" t="s">
        <v>83</v>
      </c>
      <c r="AY523" s="18" t="s">
        <v>131</v>
      </c>
      <c r="BE523" s="199">
        <f>IF(N523="základní",J523,0)</f>
        <v>0</v>
      </c>
      <c r="BF523" s="199">
        <f>IF(N523="snížená",J523,0)</f>
        <v>0</v>
      </c>
      <c r="BG523" s="199">
        <f>IF(N523="zákl. přenesená",J523,0)</f>
        <v>0</v>
      </c>
      <c r="BH523" s="199">
        <f>IF(N523="sníž. přenesená",J523,0)</f>
        <v>0</v>
      </c>
      <c r="BI523" s="199">
        <f>IF(N523="nulová",J523,0)</f>
        <v>0</v>
      </c>
      <c r="BJ523" s="18" t="s">
        <v>81</v>
      </c>
      <c r="BK523" s="199">
        <f>ROUND(I523*H523,2)</f>
        <v>0</v>
      </c>
      <c r="BL523" s="18" t="s">
        <v>189</v>
      </c>
      <c r="BM523" s="198" t="s">
        <v>707</v>
      </c>
    </row>
    <row r="524" spans="1:65" s="2" customFormat="1" ht="19.2">
      <c r="A524" s="35"/>
      <c r="B524" s="36"/>
      <c r="C524" s="37"/>
      <c r="D524" s="200" t="s">
        <v>140</v>
      </c>
      <c r="E524" s="37"/>
      <c r="F524" s="201" t="s">
        <v>708</v>
      </c>
      <c r="G524" s="37"/>
      <c r="H524" s="37"/>
      <c r="I524" s="202"/>
      <c r="J524" s="37"/>
      <c r="K524" s="37"/>
      <c r="L524" s="40"/>
      <c r="M524" s="203"/>
      <c r="N524" s="204"/>
      <c r="O524" s="72"/>
      <c r="P524" s="72"/>
      <c r="Q524" s="72"/>
      <c r="R524" s="72"/>
      <c r="S524" s="72"/>
      <c r="T524" s="73"/>
      <c r="U524" s="35"/>
      <c r="V524" s="35"/>
      <c r="W524" s="35"/>
      <c r="X524" s="35"/>
      <c r="Y524" s="35"/>
      <c r="Z524" s="35"/>
      <c r="AA524" s="35"/>
      <c r="AB524" s="35"/>
      <c r="AC524" s="35"/>
      <c r="AD524" s="35"/>
      <c r="AE524" s="35"/>
      <c r="AT524" s="18" t="s">
        <v>140</v>
      </c>
      <c r="AU524" s="18" t="s">
        <v>83</v>
      </c>
    </row>
    <row r="525" spans="1:65" s="2" customFormat="1" ht="10.199999999999999">
      <c r="A525" s="35"/>
      <c r="B525" s="36"/>
      <c r="C525" s="37"/>
      <c r="D525" s="205" t="s">
        <v>141</v>
      </c>
      <c r="E525" s="37"/>
      <c r="F525" s="206" t="s">
        <v>709</v>
      </c>
      <c r="G525" s="37"/>
      <c r="H525" s="37"/>
      <c r="I525" s="202"/>
      <c r="J525" s="37"/>
      <c r="K525" s="37"/>
      <c r="L525" s="40"/>
      <c r="M525" s="203"/>
      <c r="N525" s="204"/>
      <c r="O525" s="72"/>
      <c r="P525" s="72"/>
      <c r="Q525" s="72"/>
      <c r="R525" s="72"/>
      <c r="S525" s="72"/>
      <c r="T525" s="73"/>
      <c r="U525" s="35"/>
      <c r="V525" s="35"/>
      <c r="W525" s="35"/>
      <c r="X525" s="35"/>
      <c r="Y525" s="35"/>
      <c r="Z525" s="35"/>
      <c r="AA525" s="35"/>
      <c r="AB525" s="35"/>
      <c r="AC525" s="35"/>
      <c r="AD525" s="35"/>
      <c r="AE525" s="35"/>
      <c r="AT525" s="18" t="s">
        <v>141</v>
      </c>
      <c r="AU525" s="18" t="s">
        <v>83</v>
      </c>
    </row>
    <row r="526" spans="1:65" s="13" customFormat="1" ht="20.399999999999999">
      <c r="B526" s="207"/>
      <c r="C526" s="208"/>
      <c r="D526" s="200" t="s">
        <v>143</v>
      </c>
      <c r="E526" s="209" t="s">
        <v>1</v>
      </c>
      <c r="F526" s="210" t="s">
        <v>710</v>
      </c>
      <c r="G526" s="208"/>
      <c r="H526" s="209" t="s">
        <v>1</v>
      </c>
      <c r="I526" s="211"/>
      <c r="J526" s="208"/>
      <c r="K526" s="208"/>
      <c r="L526" s="212"/>
      <c r="M526" s="213"/>
      <c r="N526" s="214"/>
      <c r="O526" s="214"/>
      <c r="P526" s="214"/>
      <c r="Q526" s="214"/>
      <c r="R526" s="214"/>
      <c r="S526" s="214"/>
      <c r="T526" s="215"/>
      <c r="AT526" s="216" t="s">
        <v>143</v>
      </c>
      <c r="AU526" s="216" t="s">
        <v>83</v>
      </c>
      <c r="AV526" s="13" t="s">
        <v>81</v>
      </c>
      <c r="AW526" s="13" t="s">
        <v>30</v>
      </c>
      <c r="AX526" s="13" t="s">
        <v>73</v>
      </c>
      <c r="AY526" s="216" t="s">
        <v>131</v>
      </c>
    </row>
    <row r="527" spans="1:65" s="14" customFormat="1" ht="10.199999999999999">
      <c r="B527" s="217"/>
      <c r="C527" s="218"/>
      <c r="D527" s="200" t="s">
        <v>143</v>
      </c>
      <c r="E527" s="219" t="s">
        <v>1</v>
      </c>
      <c r="F527" s="220" t="s">
        <v>286</v>
      </c>
      <c r="G527" s="218"/>
      <c r="H527" s="221">
        <v>0.54</v>
      </c>
      <c r="I527" s="222"/>
      <c r="J527" s="218"/>
      <c r="K527" s="218"/>
      <c r="L527" s="223"/>
      <c r="M527" s="224"/>
      <c r="N527" s="225"/>
      <c r="O527" s="225"/>
      <c r="P527" s="225"/>
      <c r="Q527" s="225"/>
      <c r="R527" s="225"/>
      <c r="S527" s="225"/>
      <c r="T527" s="226"/>
      <c r="AT527" s="227" t="s">
        <v>143</v>
      </c>
      <c r="AU527" s="227" t="s">
        <v>83</v>
      </c>
      <c r="AV527" s="14" t="s">
        <v>83</v>
      </c>
      <c r="AW527" s="14" t="s">
        <v>30</v>
      </c>
      <c r="AX527" s="14" t="s">
        <v>73</v>
      </c>
      <c r="AY527" s="227" t="s">
        <v>131</v>
      </c>
    </row>
    <row r="528" spans="1:65" s="13" customFormat="1" ht="10.199999999999999">
      <c r="B528" s="207"/>
      <c r="C528" s="208"/>
      <c r="D528" s="200" t="s">
        <v>143</v>
      </c>
      <c r="E528" s="209" t="s">
        <v>1</v>
      </c>
      <c r="F528" s="210" t="s">
        <v>684</v>
      </c>
      <c r="G528" s="208"/>
      <c r="H528" s="209" t="s">
        <v>1</v>
      </c>
      <c r="I528" s="211"/>
      <c r="J528" s="208"/>
      <c r="K528" s="208"/>
      <c r="L528" s="212"/>
      <c r="M528" s="213"/>
      <c r="N528" s="214"/>
      <c r="O528" s="214"/>
      <c r="P528" s="214"/>
      <c r="Q528" s="214"/>
      <c r="R528" s="214"/>
      <c r="S528" s="214"/>
      <c r="T528" s="215"/>
      <c r="AT528" s="216" t="s">
        <v>143</v>
      </c>
      <c r="AU528" s="216" t="s">
        <v>83</v>
      </c>
      <c r="AV528" s="13" t="s">
        <v>81</v>
      </c>
      <c r="AW528" s="13" t="s">
        <v>30</v>
      </c>
      <c r="AX528" s="13" t="s">
        <v>73</v>
      </c>
      <c r="AY528" s="216" t="s">
        <v>131</v>
      </c>
    </row>
    <row r="529" spans="1:65" s="14" customFormat="1" ht="10.199999999999999">
      <c r="B529" s="217"/>
      <c r="C529" s="218"/>
      <c r="D529" s="200" t="s">
        <v>143</v>
      </c>
      <c r="E529" s="219" t="s">
        <v>1</v>
      </c>
      <c r="F529" s="220" t="s">
        <v>284</v>
      </c>
      <c r="G529" s="218"/>
      <c r="H529" s="221">
        <v>1.1499999999999999</v>
      </c>
      <c r="I529" s="222"/>
      <c r="J529" s="218"/>
      <c r="K529" s="218"/>
      <c r="L529" s="223"/>
      <c r="M529" s="224"/>
      <c r="N529" s="225"/>
      <c r="O529" s="225"/>
      <c r="P529" s="225"/>
      <c r="Q529" s="225"/>
      <c r="R529" s="225"/>
      <c r="S529" s="225"/>
      <c r="T529" s="226"/>
      <c r="AT529" s="227" t="s">
        <v>143</v>
      </c>
      <c r="AU529" s="227" t="s">
        <v>83</v>
      </c>
      <c r="AV529" s="14" t="s">
        <v>83</v>
      </c>
      <c r="AW529" s="14" t="s">
        <v>30</v>
      </c>
      <c r="AX529" s="14" t="s">
        <v>73</v>
      </c>
      <c r="AY529" s="227" t="s">
        <v>131</v>
      </c>
    </row>
    <row r="530" spans="1:65" s="15" customFormat="1" ht="10.199999999999999">
      <c r="B530" s="228"/>
      <c r="C530" s="229"/>
      <c r="D530" s="200" t="s">
        <v>143</v>
      </c>
      <c r="E530" s="230" t="s">
        <v>1</v>
      </c>
      <c r="F530" s="231" t="s">
        <v>146</v>
      </c>
      <c r="G530" s="229"/>
      <c r="H530" s="232">
        <v>1.69</v>
      </c>
      <c r="I530" s="233"/>
      <c r="J530" s="229"/>
      <c r="K530" s="229"/>
      <c r="L530" s="234"/>
      <c r="M530" s="235"/>
      <c r="N530" s="236"/>
      <c r="O530" s="236"/>
      <c r="P530" s="236"/>
      <c r="Q530" s="236"/>
      <c r="R530" s="236"/>
      <c r="S530" s="236"/>
      <c r="T530" s="237"/>
      <c r="AT530" s="238" t="s">
        <v>143</v>
      </c>
      <c r="AU530" s="238" t="s">
        <v>83</v>
      </c>
      <c r="AV530" s="15" t="s">
        <v>139</v>
      </c>
      <c r="AW530" s="15" t="s">
        <v>30</v>
      </c>
      <c r="AX530" s="15" t="s">
        <v>81</v>
      </c>
      <c r="AY530" s="238" t="s">
        <v>131</v>
      </c>
    </row>
    <row r="531" spans="1:65" s="2" customFormat="1" ht="24.15" customHeight="1">
      <c r="A531" s="35"/>
      <c r="B531" s="36"/>
      <c r="C531" s="243" t="s">
        <v>711</v>
      </c>
      <c r="D531" s="243" t="s">
        <v>383</v>
      </c>
      <c r="E531" s="244" t="s">
        <v>712</v>
      </c>
      <c r="F531" s="245" t="s">
        <v>713</v>
      </c>
      <c r="G531" s="246" t="s">
        <v>155</v>
      </c>
      <c r="H531" s="247">
        <v>1.859</v>
      </c>
      <c r="I531" s="248"/>
      <c r="J531" s="249">
        <f>ROUND(I531*H531,2)</f>
        <v>0</v>
      </c>
      <c r="K531" s="245" t="s">
        <v>1</v>
      </c>
      <c r="L531" s="250"/>
      <c r="M531" s="251" t="s">
        <v>1</v>
      </c>
      <c r="N531" s="252" t="s">
        <v>38</v>
      </c>
      <c r="O531" s="72"/>
      <c r="P531" s="196">
        <f>O531*H531</f>
        <v>0</v>
      </c>
      <c r="Q531" s="196">
        <v>0</v>
      </c>
      <c r="R531" s="196">
        <f>Q531*H531</f>
        <v>0</v>
      </c>
      <c r="S531" s="196">
        <v>0</v>
      </c>
      <c r="T531" s="197">
        <f>S531*H531</f>
        <v>0</v>
      </c>
      <c r="U531" s="35"/>
      <c r="V531" s="35"/>
      <c r="W531" s="35"/>
      <c r="X531" s="35"/>
      <c r="Y531" s="35"/>
      <c r="Z531" s="35"/>
      <c r="AA531" s="35"/>
      <c r="AB531" s="35"/>
      <c r="AC531" s="35"/>
      <c r="AD531" s="35"/>
      <c r="AE531" s="35"/>
      <c r="AR531" s="198" t="s">
        <v>245</v>
      </c>
      <c r="AT531" s="198" t="s">
        <v>383</v>
      </c>
      <c r="AU531" s="198" t="s">
        <v>83</v>
      </c>
      <c r="AY531" s="18" t="s">
        <v>131</v>
      </c>
      <c r="BE531" s="199">
        <f>IF(N531="základní",J531,0)</f>
        <v>0</v>
      </c>
      <c r="BF531" s="199">
        <f>IF(N531="snížená",J531,0)</f>
        <v>0</v>
      </c>
      <c r="BG531" s="199">
        <f>IF(N531="zákl. přenesená",J531,0)</f>
        <v>0</v>
      </c>
      <c r="BH531" s="199">
        <f>IF(N531="sníž. přenesená",J531,0)</f>
        <v>0</v>
      </c>
      <c r="BI531" s="199">
        <f>IF(N531="nulová",J531,0)</f>
        <v>0</v>
      </c>
      <c r="BJ531" s="18" t="s">
        <v>81</v>
      </c>
      <c r="BK531" s="199">
        <f>ROUND(I531*H531,2)</f>
        <v>0</v>
      </c>
      <c r="BL531" s="18" t="s">
        <v>189</v>
      </c>
      <c r="BM531" s="198" t="s">
        <v>714</v>
      </c>
    </row>
    <row r="532" spans="1:65" s="2" customFormat="1" ht="10.199999999999999">
      <c r="A532" s="35"/>
      <c r="B532" s="36"/>
      <c r="C532" s="37"/>
      <c r="D532" s="200" t="s">
        <v>140</v>
      </c>
      <c r="E532" s="37"/>
      <c r="F532" s="201" t="s">
        <v>715</v>
      </c>
      <c r="G532" s="37"/>
      <c r="H532" s="37"/>
      <c r="I532" s="202"/>
      <c r="J532" s="37"/>
      <c r="K532" s="37"/>
      <c r="L532" s="40"/>
      <c r="M532" s="203"/>
      <c r="N532" s="204"/>
      <c r="O532" s="72"/>
      <c r="P532" s="72"/>
      <c r="Q532" s="72"/>
      <c r="R532" s="72"/>
      <c r="S532" s="72"/>
      <c r="T532" s="73"/>
      <c r="U532" s="35"/>
      <c r="V532" s="35"/>
      <c r="W532" s="35"/>
      <c r="X532" s="35"/>
      <c r="Y532" s="35"/>
      <c r="Z532" s="35"/>
      <c r="AA532" s="35"/>
      <c r="AB532" s="35"/>
      <c r="AC532" s="35"/>
      <c r="AD532" s="35"/>
      <c r="AE532" s="35"/>
      <c r="AT532" s="18" t="s">
        <v>140</v>
      </c>
      <c r="AU532" s="18" t="s">
        <v>83</v>
      </c>
    </row>
    <row r="533" spans="1:65" s="2" customFormat="1" ht="24.15" customHeight="1">
      <c r="A533" s="35"/>
      <c r="B533" s="36"/>
      <c r="C533" s="187" t="s">
        <v>501</v>
      </c>
      <c r="D533" s="187" t="s">
        <v>134</v>
      </c>
      <c r="E533" s="188" t="s">
        <v>716</v>
      </c>
      <c r="F533" s="189" t="s">
        <v>717</v>
      </c>
      <c r="G533" s="190" t="s">
        <v>176</v>
      </c>
      <c r="H533" s="191">
        <v>25.68</v>
      </c>
      <c r="I533" s="192"/>
      <c r="J533" s="193">
        <f>ROUND(I533*H533,2)</f>
        <v>0</v>
      </c>
      <c r="K533" s="189" t="s">
        <v>1</v>
      </c>
      <c r="L533" s="40"/>
      <c r="M533" s="194" t="s">
        <v>1</v>
      </c>
      <c r="N533" s="195" t="s">
        <v>38</v>
      </c>
      <c r="O533" s="72"/>
      <c r="P533" s="196">
        <f>O533*H533</f>
        <v>0</v>
      </c>
      <c r="Q533" s="196">
        <v>1.0000000000000001E-5</v>
      </c>
      <c r="R533" s="196">
        <f>Q533*H533</f>
        <v>2.5680000000000001E-4</v>
      </c>
      <c r="S533" s="196">
        <v>0</v>
      </c>
      <c r="T533" s="197">
        <f>S533*H533</f>
        <v>0</v>
      </c>
      <c r="U533" s="35"/>
      <c r="V533" s="35"/>
      <c r="W533" s="35"/>
      <c r="X533" s="35"/>
      <c r="Y533" s="35"/>
      <c r="Z533" s="35"/>
      <c r="AA533" s="35"/>
      <c r="AB533" s="35"/>
      <c r="AC533" s="35"/>
      <c r="AD533" s="35"/>
      <c r="AE533" s="35"/>
      <c r="AR533" s="198" t="s">
        <v>189</v>
      </c>
      <c r="AT533" s="198" t="s">
        <v>134</v>
      </c>
      <c r="AU533" s="198" t="s">
        <v>83</v>
      </c>
      <c r="AY533" s="18" t="s">
        <v>131</v>
      </c>
      <c r="BE533" s="199">
        <f>IF(N533="základní",J533,0)</f>
        <v>0</v>
      </c>
      <c r="BF533" s="199">
        <f>IF(N533="snížená",J533,0)</f>
        <v>0</v>
      </c>
      <c r="BG533" s="199">
        <f>IF(N533="zákl. přenesená",J533,0)</f>
        <v>0</v>
      </c>
      <c r="BH533" s="199">
        <f>IF(N533="sníž. přenesená",J533,0)</f>
        <v>0</v>
      </c>
      <c r="BI533" s="199">
        <f>IF(N533="nulová",J533,0)</f>
        <v>0</v>
      </c>
      <c r="BJ533" s="18" t="s">
        <v>81</v>
      </c>
      <c r="BK533" s="199">
        <f>ROUND(I533*H533,2)</f>
        <v>0</v>
      </c>
      <c r="BL533" s="18" t="s">
        <v>189</v>
      </c>
      <c r="BM533" s="198" t="s">
        <v>718</v>
      </c>
    </row>
    <row r="534" spans="1:65" s="2" customFormat="1" ht="10.199999999999999">
      <c r="A534" s="35"/>
      <c r="B534" s="36"/>
      <c r="C534" s="37"/>
      <c r="D534" s="200" t="s">
        <v>140</v>
      </c>
      <c r="E534" s="37"/>
      <c r="F534" s="201" t="s">
        <v>719</v>
      </c>
      <c r="G534" s="37"/>
      <c r="H534" s="37"/>
      <c r="I534" s="202"/>
      <c r="J534" s="37"/>
      <c r="K534" s="37"/>
      <c r="L534" s="40"/>
      <c r="M534" s="203"/>
      <c r="N534" s="204"/>
      <c r="O534" s="72"/>
      <c r="P534" s="72"/>
      <c r="Q534" s="72"/>
      <c r="R534" s="72"/>
      <c r="S534" s="72"/>
      <c r="T534" s="73"/>
      <c r="U534" s="35"/>
      <c r="V534" s="35"/>
      <c r="W534" s="35"/>
      <c r="X534" s="35"/>
      <c r="Y534" s="35"/>
      <c r="Z534" s="35"/>
      <c r="AA534" s="35"/>
      <c r="AB534" s="35"/>
      <c r="AC534" s="35"/>
      <c r="AD534" s="35"/>
      <c r="AE534" s="35"/>
      <c r="AT534" s="18" t="s">
        <v>140</v>
      </c>
      <c r="AU534" s="18" t="s">
        <v>83</v>
      </c>
    </row>
    <row r="535" spans="1:65" s="13" customFormat="1" ht="10.199999999999999">
      <c r="B535" s="207"/>
      <c r="C535" s="208"/>
      <c r="D535" s="200" t="s">
        <v>143</v>
      </c>
      <c r="E535" s="209" t="s">
        <v>1</v>
      </c>
      <c r="F535" s="210" t="s">
        <v>280</v>
      </c>
      <c r="G535" s="208"/>
      <c r="H535" s="209" t="s">
        <v>1</v>
      </c>
      <c r="I535" s="211"/>
      <c r="J535" s="208"/>
      <c r="K535" s="208"/>
      <c r="L535" s="212"/>
      <c r="M535" s="213"/>
      <c r="N535" s="214"/>
      <c r="O535" s="214"/>
      <c r="P535" s="214"/>
      <c r="Q535" s="214"/>
      <c r="R535" s="214"/>
      <c r="S535" s="214"/>
      <c r="T535" s="215"/>
      <c r="AT535" s="216" t="s">
        <v>143</v>
      </c>
      <c r="AU535" s="216" t="s">
        <v>83</v>
      </c>
      <c r="AV535" s="13" t="s">
        <v>81</v>
      </c>
      <c r="AW535" s="13" t="s">
        <v>30</v>
      </c>
      <c r="AX535" s="13" t="s">
        <v>73</v>
      </c>
      <c r="AY535" s="216" t="s">
        <v>131</v>
      </c>
    </row>
    <row r="536" spans="1:65" s="14" customFormat="1" ht="10.199999999999999">
      <c r="B536" s="217"/>
      <c r="C536" s="218"/>
      <c r="D536" s="200" t="s">
        <v>143</v>
      </c>
      <c r="E536" s="219" t="s">
        <v>1</v>
      </c>
      <c r="F536" s="220" t="s">
        <v>292</v>
      </c>
      <c r="G536" s="218"/>
      <c r="H536" s="221">
        <v>25.68</v>
      </c>
      <c r="I536" s="222"/>
      <c r="J536" s="218"/>
      <c r="K536" s="218"/>
      <c r="L536" s="223"/>
      <c r="M536" s="224"/>
      <c r="N536" s="225"/>
      <c r="O536" s="225"/>
      <c r="P536" s="225"/>
      <c r="Q536" s="225"/>
      <c r="R536" s="225"/>
      <c r="S536" s="225"/>
      <c r="T536" s="226"/>
      <c r="AT536" s="227" t="s">
        <v>143</v>
      </c>
      <c r="AU536" s="227" t="s">
        <v>83</v>
      </c>
      <c r="AV536" s="14" t="s">
        <v>83</v>
      </c>
      <c r="AW536" s="14" t="s">
        <v>30</v>
      </c>
      <c r="AX536" s="14" t="s">
        <v>73</v>
      </c>
      <c r="AY536" s="227" t="s">
        <v>131</v>
      </c>
    </row>
    <row r="537" spans="1:65" s="15" customFormat="1" ht="10.199999999999999">
      <c r="B537" s="228"/>
      <c r="C537" s="229"/>
      <c r="D537" s="200" t="s">
        <v>143</v>
      </c>
      <c r="E537" s="230" t="s">
        <v>1</v>
      </c>
      <c r="F537" s="231" t="s">
        <v>146</v>
      </c>
      <c r="G537" s="229"/>
      <c r="H537" s="232">
        <v>25.68</v>
      </c>
      <c r="I537" s="233"/>
      <c r="J537" s="229"/>
      <c r="K537" s="229"/>
      <c r="L537" s="234"/>
      <c r="M537" s="235"/>
      <c r="N537" s="236"/>
      <c r="O537" s="236"/>
      <c r="P537" s="236"/>
      <c r="Q537" s="236"/>
      <c r="R537" s="236"/>
      <c r="S537" s="236"/>
      <c r="T537" s="237"/>
      <c r="AT537" s="238" t="s">
        <v>143</v>
      </c>
      <c r="AU537" s="238" t="s">
        <v>83</v>
      </c>
      <c r="AV537" s="15" t="s">
        <v>139</v>
      </c>
      <c r="AW537" s="15" t="s">
        <v>30</v>
      </c>
      <c r="AX537" s="15" t="s">
        <v>81</v>
      </c>
      <c r="AY537" s="238" t="s">
        <v>131</v>
      </c>
    </row>
    <row r="538" spans="1:65" s="2" customFormat="1" ht="16.5" customHeight="1">
      <c r="A538" s="35"/>
      <c r="B538" s="36"/>
      <c r="C538" s="243" t="s">
        <v>720</v>
      </c>
      <c r="D538" s="243" t="s">
        <v>383</v>
      </c>
      <c r="E538" s="244" t="s">
        <v>721</v>
      </c>
      <c r="F538" s="245" t="s">
        <v>722</v>
      </c>
      <c r="G538" s="246" t="s">
        <v>176</v>
      </c>
      <c r="H538" s="247">
        <v>26.193999999999999</v>
      </c>
      <c r="I538" s="248"/>
      <c r="J538" s="249">
        <f>ROUND(I538*H538,2)</f>
        <v>0</v>
      </c>
      <c r="K538" s="245" t="s">
        <v>1</v>
      </c>
      <c r="L538" s="250"/>
      <c r="M538" s="251" t="s">
        <v>1</v>
      </c>
      <c r="N538" s="252" t="s">
        <v>38</v>
      </c>
      <c r="O538" s="72"/>
      <c r="P538" s="196">
        <f>O538*H538</f>
        <v>0</v>
      </c>
      <c r="Q538" s="196">
        <v>3.5E-4</v>
      </c>
      <c r="R538" s="196">
        <f>Q538*H538</f>
        <v>9.1678999999999997E-3</v>
      </c>
      <c r="S538" s="196">
        <v>0</v>
      </c>
      <c r="T538" s="197">
        <f>S538*H538</f>
        <v>0</v>
      </c>
      <c r="U538" s="35"/>
      <c r="V538" s="35"/>
      <c r="W538" s="35"/>
      <c r="X538" s="35"/>
      <c r="Y538" s="35"/>
      <c r="Z538" s="35"/>
      <c r="AA538" s="35"/>
      <c r="AB538" s="35"/>
      <c r="AC538" s="35"/>
      <c r="AD538" s="35"/>
      <c r="AE538" s="35"/>
      <c r="AR538" s="198" t="s">
        <v>245</v>
      </c>
      <c r="AT538" s="198" t="s">
        <v>383</v>
      </c>
      <c r="AU538" s="198" t="s">
        <v>83</v>
      </c>
      <c r="AY538" s="18" t="s">
        <v>131</v>
      </c>
      <c r="BE538" s="199">
        <f>IF(N538="základní",J538,0)</f>
        <v>0</v>
      </c>
      <c r="BF538" s="199">
        <f>IF(N538="snížená",J538,0)</f>
        <v>0</v>
      </c>
      <c r="BG538" s="199">
        <f>IF(N538="zákl. přenesená",J538,0)</f>
        <v>0</v>
      </c>
      <c r="BH538" s="199">
        <f>IF(N538="sníž. přenesená",J538,0)</f>
        <v>0</v>
      </c>
      <c r="BI538" s="199">
        <f>IF(N538="nulová",J538,0)</f>
        <v>0</v>
      </c>
      <c r="BJ538" s="18" t="s">
        <v>81</v>
      </c>
      <c r="BK538" s="199">
        <f>ROUND(I538*H538,2)</f>
        <v>0</v>
      </c>
      <c r="BL538" s="18" t="s">
        <v>189</v>
      </c>
      <c r="BM538" s="198" t="s">
        <v>723</v>
      </c>
    </row>
    <row r="539" spans="1:65" s="2" customFormat="1" ht="10.199999999999999">
      <c r="A539" s="35"/>
      <c r="B539" s="36"/>
      <c r="C539" s="37"/>
      <c r="D539" s="200" t="s">
        <v>140</v>
      </c>
      <c r="E539" s="37"/>
      <c r="F539" s="201" t="s">
        <v>724</v>
      </c>
      <c r="G539" s="37"/>
      <c r="H539" s="37"/>
      <c r="I539" s="202"/>
      <c r="J539" s="37"/>
      <c r="K539" s="37"/>
      <c r="L539" s="40"/>
      <c r="M539" s="203"/>
      <c r="N539" s="204"/>
      <c r="O539" s="72"/>
      <c r="P539" s="72"/>
      <c r="Q539" s="72"/>
      <c r="R539" s="72"/>
      <c r="S539" s="72"/>
      <c r="T539" s="73"/>
      <c r="U539" s="35"/>
      <c r="V539" s="35"/>
      <c r="W539" s="35"/>
      <c r="X539" s="35"/>
      <c r="Y539" s="35"/>
      <c r="Z539" s="35"/>
      <c r="AA539" s="35"/>
      <c r="AB539" s="35"/>
      <c r="AC539" s="35"/>
      <c r="AD539" s="35"/>
      <c r="AE539" s="35"/>
      <c r="AT539" s="18" t="s">
        <v>140</v>
      </c>
      <c r="AU539" s="18" t="s">
        <v>83</v>
      </c>
    </row>
    <row r="540" spans="1:65" s="14" customFormat="1" ht="10.199999999999999">
      <c r="B540" s="217"/>
      <c r="C540" s="218"/>
      <c r="D540" s="200" t="s">
        <v>143</v>
      </c>
      <c r="E540" s="218"/>
      <c r="F540" s="220" t="s">
        <v>725</v>
      </c>
      <c r="G540" s="218"/>
      <c r="H540" s="221">
        <v>26.193999999999999</v>
      </c>
      <c r="I540" s="222"/>
      <c r="J540" s="218"/>
      <c r="K540" s="218"/>
      <c r="L540" s="223"/>
      <c r="M540" s="224"/>
      <c r="N540" s="225"/>
      <c r="O540" s="225"/>
      <c r="P540" s="225"/>
      <c r="Q540" s="225"/>
      <c r="R540" s="225"/>
      <c r="S540" s="225"/>
      <c r="T540" s="226"/>
      <c r="AT540" s="227" t="s">
        <v>143</v>
      </c>
      <c r="AU540" s="227" t="s">
        <v>83</v>
      </c>
      <c r="AV540" s="14" t="s">
        <v>83</v>
      </c>
      <c r="AW540" s="14" t="s">
        <v>4</v>
      </c>
      <c r="AX540" s="14" t="s">
        <v>81</v>
      </c>
      <c r="AY540" s="227" t="s">
        <v>131</v>
      </c>
    </row>
    <row r="541" spans="1:65" s="2" customFormat="1" ht="16.5" customHeight="1">
      <c r="A541" s="35"/>
      <c r="B541" s="36"/>
      <c r="C541" s="187" t="s">
        <v>508</v>
      </c>
      <c r="D541" s="187" t="s">
        <v>134</v>
      </c>
      <c r="E541" s="188" t="s">
        <v>726</v>
      </c>
      <c r="F541" s="189" t="s">
        <v>727</v>
      </c>
      <c r="G541" s="190" t="s">
        <v>176</v>
      </c>
      <c r="H541" s="191">
        <v>5</v>
      </c>
      <c r="I541" s="192"/>
      <c r="J541" s="193">
        <f>ROUND(I541*H541,2)</f>
        <v>0</v>
      </c>
      <c r="K541" s="189" t="s">
        <v>692</v>
      </c>
      <c r="L541" s="40"/>
      <c r="M541" s="194" t="s">
        <v>1</v>
      </c>
      <c r="N541" s="195" t="s">
        <v>38</v>
      </c>
      <c r="O541" s="72"/>
      <c r="P541" s="196">
        <f>O541*H541</f>
        <v>0</v>
      </c>
      <c r="Q541" s="196">
        <v>0</v>
      </c>
      <c r="R541" s="196">
        <f>Q541*H541</f>
        <v>0</v>
      </c>
      <c r="S541" s="196">
        <v>0</v>
      </c>
      <c r="T541" s="197">
        <f>S541*H541</f>
        <v>0</v>
      </c>
      <c r="U541" s="35"/>
      <c r="V541" s="35"/>
      <c r="W541" s="35"/>
      <c r="X541" s="35"/>
      <c r="Y541" s="35"/>
      <c r="Z541" s="35"/>
      <c r="AA541" s="35"/>
      <c r="AB541" s="35"/>
      <c r="AC541" s="35"/>
      <c r="AD541" s="35"/>
      <c r="AE541" s="35"/>
      <c r="AR541" s="198" t="s">
        <v>189</v>
      </c>
      <c r="AT541" s="198" t="s">
        <v>134</v>
      </c>
      <c r="AU541" s="198" t="s">
        <v>83</v>
      </c>
      <c r="AY541" s="18" t="s">
        <v>131</v>
      </c>
      <c r="BE541" s="199">
        <f>IF(N541="základní",J541,0)</f>
        <v>0</v>
      </c>
      <c r="BF541" s="199">
        <f>IF(N541="snížená",J541,0)</f>
        <v>0</v>
      </c>
      <c r="BG541" s="199">
        <f>IF(N541="zákl. přenesená",J541,0)</f>
        <v>0</v>
      </c>
      <c r="BH541" s="199">
        <f>IF(N541="sníž. přenesená",J541,0)</f>
        <v>0</v>
      </c>
      <c r="BI541" s="199">
        <f>IF(N541="nulová",J541,0)</f>
        <v>0</v>
      </c>
      <c r="BJ541" s="18" t="s">
        <v>81</v>
      </c>
      <c r="BK541" s="199">
        <f>ROUND(I541*H541,2)</f>
        <v>0</v>
      </c>
      <c r="BL541" s="18" t="s">
        <v>189</v>
      </c>
      <c r="BM541" s="198" t="s">
        <v>728</v>
      </c>
    </row>
    <row r="542" spans="1:65" s="2" customFormat="1" ht="10.199999999999999">
      <c r="A542" s="35"/>
      <c r="B542" s="36"/>
      <c r="C542" s="37"/>
      <c r="D542" s="200" t="s">
        <v>140</v>
      </c>
      <c r="E542" s="37"/>
      <c r="F542" s="201" t="s">
        <v>729</v>
      </c>
      <c r="G542" s="37"/>
      <c r="H542" s="37"/>
      <c r="I542" s="202"/>
      <c r="J542" s="37"/>
      <c r="K542" s="37"/>
      <c r="L542" s="40"/>
      <c r="M542" s="203"/>
      <c r="N542" s="204"/>
      <c r="O542" s="72"/>
      <c r="P542" s="72"/>
      <c r="Q542" s="72"/>
      <c r="R542" s="72"/>
      <c r="S542" s="72"/>
      <c r="T542" s="73"/>
      <c r="U542" s="35"/>
      <c r="V542" s="35"/>
      <c r="W542" s="35"/>
      <c r="X542" s="35"/>
      <c r="Y542" s="35"/>
      <c r="Z542" s="35"/>
      <c r="AA542" s="35"/>
      <c r="AB542" s="35"/>
      <c r="AC542" s="35"/>
      <c r="AD542" s="35"/>
      <c r="AE542" s="35"/>
      <c r="AT542" s="18" t="s">
        <v>140</v>
      </c>
      <c r="AU542" s="18" t="s">
        <v>83</v>
      </c>
    </row>
    <row r="543" spans="1:65" s="2" customFormat="1" ht="10.199999999999999">
      <c r="A543" s="35"/>
      <c r="B543" s="36"/>
      <c r="C543" s="37"/>
      <c r="D543" s="205" t="s">
        <v>141</v>
      </c>
      <c r="E543" s="37"/>
      <c r="F543" s="206" t="s">
        <v>730</v>
      </c>
      <c r="G543" s="37"/>
      <c r="H543" s="37"/>
      <c r="I543" s="202"/>
      <c r="J543" s="37"/>
      <c r="K543" s="37"/>
      <c r="L543" s="40"/>
      <c r="M543" s="203"/>
      <c r="N543" s="204"/>
      <c r="O543" s="72"/>
      <c r="P543" s="72"/>
      <c r="Q543" s="72"/>
      <c r="R543" s="72"/>
      <c r="S543" s="72"/>
      <c r="T543" s="73"/>
      <c r="U543" s="35"/>
      <c r="V543" s="35"/>
      <c r="W543" s="35"/>
      <c r="X543" s="35"/>
      <c r="Y543" s="35"/>
      <c r="Z543" s="35"/>
      <c r="AA543" s="35"/>
      <c r="AB543" s="35"/>
      <c r="AC543" s="35"/>
      <c r="AD543" s="35"/>
      <c r="AE543" s="35"/>
      <c r="AT543" s="18" t="s">
        <v>141</v>
      </c>
      <c r="AU543" s="18" t="s">
        <v>83</v>
      </c>
    </row>
    <row r="544" spans="1:65" s="2" customFormat="1" ht="16.5" customHeight="1">
      <c r="A544" s="35"/>
      <c r="B544" s="36"/>
      <c r="C544" s="243" t="s">
        <v>731</v>
      </c>
      <c r="D544" s="243" t="s">
        <v>383</v>
      </c>
      <c r="E544" s="244" t="s">
        <v>732</v>
      </c>
      <c r="F544" s="245" t="s">
        <v>733</v>
      </c>
      <c r="G544" s="246" t="s">
        <v>176</v>
      </c>
      <c r="H544" s="247">
        <v>5.0999999999999996</v>
      </c>
      <c r="I544" s="248"/>
      <c r="J544" s="249">
        <f>ROUND(I544*H544,2)</f>
        <v>0</v>
      </c>
      <c r="K544" s="245" t="s">
        <v>692</v>
      </c>
      <c r="L544" s="250"/>
      <c r="M544" s="251" t="s">
        <v>1</v>
      </c>
      <c r="N544" s="252" t="s">
        <v>38</v>
      </c>
      <c r="O544" s="72"/>
      <c r="P544" s="196">
        <f>O544*H544</f>
        <v>0</v>
      </c>
      <c r="Q544" s="196">
        <v>1.7000000000000001E-4</v>
      </c>
      <c r="R544" s="196">
        <f>Q544*H544</f>
        <v>8.6700000000000004E-4</v>
      </c>
      <c r="S544" s="196">
        <v>0</v>
      </c>
      <c r="T544" s="197">
        <f>S544*H544</f>
        <v>0</v>
      </c>
      <c r="U544" s="35"/>
      <c r="V544" s="35"/>
      <c r="W544" s="35"/>
      <c r="X544" s="35"/>
      <c r="Y544" s="35"/>
      <c r="Z544" s="35"/>
      <c r="AA544" s="35"/>
      <c r="AB544" s="35"/>
      <c r="AC544" s="35"/>
      <c r="AD544" s="35"/>
      <c r="AE544" s="35"/>
      <c r="AR544" s="198" t="s">
        <v>245</v>
      </c>
      <c r="AT544" s="198" t="s">
        <v>383</v>
      </c>
      <c r="AU544" s="198" t="s">
        <v>83</v>
      </c>
      <c r="AY544" s="18" t="s">
        <v>131</v>
      </c>
      <c r="BE544" s="199">
        <f>IF(N544="základní",J544,0)</f>
        <v>0</v>
      </c>
      <c r="BF544" s="199">
        <f>IF(N544="snížená",J544,0)</f>
        <v>0</v>
      </c>
      <c r="BG544" s="199">
        <f>IF(N544="zákl. přenesená",J544,0)</f>
        <v>0</v>
      </c>
      <c r="BH544" s="199">
        <f>IF(N544="sníž. přenesená",J544,0)</f>
        <v>0</v>
      </c>
      <c r="BI544" s="199">
        <f>IF(N544="nulová",J544,0)</f>
        <v>0</v>
      </c>
      <c r="BJ544" s="18" t="s">
        <v>81</v>
      </c>
      <c r="BK544" s="199">
        <f>ROUND(I544*H544,2)</f>
        <v>0</v>
      </c>
      <c r="BL544" s="18" t="s">
        <v>189</v>
      </c>
      <c r="BM544" s="198" t="s">
        <v>734</v>
      </c>
    </row>
    <row r="545" spans="1:65" s="2" customFormat="1" ht="10.199999999999999">
      <c r="A545" s="35"/>
      <c r="B545" s="36"/>
      <c r="C545" s="37"/>
      <c r="D545" s="200" t="s">
        <v>140</v>
      </c>
      <c r="E545" s="37"/>
      <c r="F545" s="201" t="s">
        <v>733</v>
      </c>
      <c r="G545" s="37"/>
      <c r="H545" s="37"/>
      <c r="I545" s="202"/>
      <c r="J545" s="37"/>
      <c r="K545" s="37"/>
      <c r="L545" s="40"/>
      <c r="M545" s="203"/>
      <c r="N545" s="204"/>
      <c r="O545" s="72"/>
      <c r="P545" s="72"/>
      <c r="Q545" s="72"/>
      <c r="R545" s="72"/>
      <c r="S545" s="72"/>
      <c r="T545" s="73"/>
      <c r="U545" s="35"/>
      <c r="V545" s="35"/>
      <c r="W545" s="35"/>
      <c r="X545" s="35"/>
      <c r="Y545" s="35"/>
      <c r="Z545" s="35"/>
      <c r="AA545" s="35"/>
      <c r="AB545" s="35"/>
      <c r="AC545" s="35"/>
      <c r="AD545" s="35"/>
      <c r="AE545" s="35"/>
      <c r="AT545" s="18" t="s">
        <v>140</v>
      </c>
      <c r="AU545" s="18" t="s">
        <v>83</v>
      </c>
    </row>
    <row r="546" spans="1:65" s="14" customFormat="1" ht="10.199999999999999">
      <c r="B546" s="217"/>
      <c r="C546" s="218"/>
      <c r="D546" s="200" t="s">
        <v>143</v>
      </c>
      <c r="E546" s="218"/>
      <c r="F546" s="220" t="s">
        <v>735</v>
      </c>
      <c r="G546" s="218"/>
      <c r="H546" s="221">
        <v>5.0999999999999996</v>
      </c>
      <c r="I546" s="222"/>
      <c r="J546" s="218"/>
      <c r="K546" s="218"/>
      <c r="L546" s="223"/>
      <c r="M546" s="224"/>
      <c r="N546" s="225"/>
      <c r="O546" s="225"/>
      <c r="P546" s="225"/>
      <c r="Q546" s="225"/>
      <c r="R546" s="225"/>
      <c r="S546" s="225"/>
      <c r="T546" s="226"/>
      <c r="AT546" s="227" t="s">
        <v>143</v>
      </c>
      <c r="AU546" s="227" t="s">
        <v>83</v>
      </c>
      <c r="AV546" s="14" t="s">
        <v>83</v>
      </c>
      <c r="AW546" s="14" t="s">
        <v>4</v>
      </c>
      <c r="AX546" s="14" t="s">
        <v>81</v>
      </c>
      <c r="AY546" s="227" t="s">
        <v>131</v>
      </c>
    </row>
    <row r="547" spans="1:65" s="2" customFormat="1" ht="49.05" customHeight="1">
      <c r="A547" s="35"/>
      <c r="B547" s="36"/>
      <c r="C547" s="187" t="s">
        <v>513</v>
      </c>
      <c r="D547" s="187" t="s">
        <v>134</v>
      </c>
      <c r="E547" s="188" t="s">
        <v>736</v>
      </c>
      <c r="F547" s="189" t="s">
        <v>737</v>
      </c>
      <c r="G547" s="190" t="s">
        <v>217</v>
      </c>
      <c r="H547" s="191">
        <v>0.27700000000000002</v>
      </c>
      <c r="I547" s="192"/>
      <c r="J547" s="193">
        <f>ROUND(I547*H547,2)</f>
        <v>0</v>
      </c>
      <c r="K547" s="189" t="s">
        <v>138</v>
      </c>
      <c r="L547" s="40"/>
      <c r="M547" s="194" t="s">
        <v>1</v>
      </c>
      <c r="N547" s="195" t="s">
        <v>38</v>
      </c>
      <c r="O547" s="72"/>
      <c r="P547" s="196">
        <f>O547*H547</f>
        <v>0</v>
      </c>
      <c r="Q547" s="196">
        <v>0</v>
      </c>
      <c r="R547" s="196">
        <f>Q547*H547</f>
        <v>0</v>
      </c>
      <c r="S547" s="196">
        <v>0</v>
      </c>
      <c r="T547" s="197">
        <f>S547*H547</f>
        <v>0</v>
      </c>
      <c r="U547" s="35"/>
      <c r="V547" s="35"/>
      <c r="W547" s="35"/>
      <c r="X547" s="35"/>
      <c r="Y547" s="35"/>
      <c r="Z547" s="35"/>
      <c r="AA547" s="35"/>
      <c r="AB547" s="35"/>
      <c r="AC547" s="35"/>
      <c r="AD547" s="35"/>
      <c r="AE547" s="35"/>
      <c r="AR547" s="198" t="s">
        <v>189</v>
      </c>
      <c r="AT547" s="198" t="s">
        <v>134</v>
      </c>
      <c r="AU547" s="198" t="s">
        <v>83</v>
      </c>
      <c r="AY547" s="18" t="s">
        <v>131</v>
      </c>
      <c r="BE547" s="199">
        <f>IF(N547="základní",J547,0)</f>
        <v>0</v>
      </c>
      <c r="BF547" s="199">
        <f>IF(N547="snížená",J547,0)</f>
        <v>0</v>
      </c>
      <c r="BG547" s="199">
        <f>IF(N547="zákl. přenesená",J547,0)</f>
        <v>0</v>
      </c>
      <c r="BH547" s="199">
        <f>IF(N547="sníž. přenesená",J547,0)</f>
        <v>0</v>
      </c>
      <c r="BI547" s="199">
        <f>IF(N547="nulová",J547,0)</f>
        <v>0</v>
      </c>
      <c r="BJ547" s="18" t="s">
        <v>81</v>
      </c>
      <c r="BK547" s="199">
        <f>ROUND(I547*H547,2)</f>
        <v>0</v>
      </c>
      <c r="BL547" s="18" t="s">
        <v>189</v>
      </c>
      <c r="BM547" s="198" t="s">
        <v>738</v>
      </c>
    </row>
    <row r="548" spans="1:65" s="2" customFormat="1" ht="28.8">
      <c r="A548" s="35"/>
      <c r="B548" s="36"/>
      <c r="C548" s="37"/>
      <c r="D548" s="200" t="s">
        <v>140</v>
      </c>
      <c r="E548" s="37"/>
      <c r="F548" s="201" t="s">
        <v>737</v>
      </c>
      <c r="G548" s="37"/>
      <c r="H548" s="37"/>
      <c r="I548" s="202"/>
      <c r="J548" s="37"/>
      <c r="K548" s="37"/>
      <c r="L548" s="40"/>
      <c r="M548" s="203"/>
      <c r="N548" s="204"/>
      <c r="O548" s="72"/>
      <c r="P548" s="72"/>
      <c r="Q548" s="72"/>
      <c r="R548" s="72"/>
      <c r="S548" s="72"/>
      <c r="T548" s="73"/>
      <c r="U548" s="35"/>
      <c r="V548" s="35"/>
      <c r="W548" s="35"/>
      <c r="X548" s="35"/>
      <c r="Y548" s="35"/>
      <c r="Z548" s="35"/>
      <c r="AA548" s="35"/>
      <c r="AB548" s="35"/>
      <c r="AC548" s="35"/>
      <c r="AD548" s="35"/>
      <c r="AE548" s="35"/>
      <c r="AT548" s="18" t="s">
        <v>140</v>
      </c>
      <c r="AU548" s="18" t="s">
        <v>83</v>
      </c>
    </row>
    <row r="549" spans="1:65" s="2" customFormat="1" ht="10.199999999999999">
      <c r="A549" s="35"/>
      <c r="B549" s="36"/>
      <c r="C549" s="37"/>
      <c r="D549" s="205" t="s">
        <v>141</v>
      </c>
      <c r="E549" s="37"/>
      <c r="F549" s="206" t="s">
        <v>739</v>
      </c>
      <c r="G549" s="37"/>
      <c r="H549" s="37"/>
      <c r="I549" s="202"/>
      <c r="J549" s="37"/>
      <c r="K549" s="37"/>
      <c r="L549" s="40"/>
      <c r="M549" s="203"/>
      <c r="N549" s="204"/>
      <c r="O549" s="72"/>
      <c r="P549" s="72"/>
      <c r="Q549" s="72"/>
      <c r="R549" s="72"/>
      <c r="S549" s="72"/>
      <c r="T549" s="73"/>
      <c r="U549" s="35"/>
      <c r="V549" s="35"/>
      <c r="W549" s="35"/>
      <c r="X549" s="35"/>
      <c r="Y549" s="35"/>
      <c r="Z549" s="35"/>
      <c r="AA549" s="35"/>
      <c r="AB549" s="35"/>
      <c r="AC549" s="35"/>
      <c r="AD549" s="35"/>
      <c r="AE549" s="35"/>
      <c r="AT549" s="18" t="s">
        <v>141</v>
      </c>
      <c r="AU549" s="18" t="s">
        <v>83</v>
      </c>
    </row>
    <row r="550" spans="1:65" s="12" customFormat="1" ht="22.8" customHeight="1">
      <c r="B550" s="171"/>
      <c r="C550" s="172"/>
      <c r="D550" s="173" t="s">
        <v>72</v>
      </c>
      <c r="E550" s="185" t="s">
        <v>293</v>
      </c>
      <c r="F550" s="185" t="s">
        <v>294</v>
      </c>
      <c r="G550" s="172"/>
      <c r="H550" s="172"/>
      <c r="I550" s="175"/>
      <c r="J550" s="186">
        <f>BK550</f>
        <v>0</v>
      </c>
      <c r="K550" s="172"/>
      <c r="L550" s="177"/>
      <c r="M550" s="178"/>
      <c r="N550" s="179"/>
      <c r="O550" s="179"/>
      <c r="P550" s="180">
        <f>SUM(P551:P604)</f>
        <v>0</v>
      </c>
      <c r="Q550" s="179"/>
      <c r="R550" s="180">
        <f>SUM(R551:R604)</f>
        <v>0</v>
      </c>
      <c r="S550" s="179"/>
      <c r="T550" s="181">
        <f>SUM(T551:T604)</f>
        <v>0</v>
      </c>
      <c r="AR550" s="182" t="s">
        <v>83</v>
      </c>
      <c r="AT550" s="183" t="s">
        <v>72</v>
      </c>
      <c r="AU550" s="183" t="s">
        <v>81</v>
      </c>
      <c r="AY550" s="182" t="s">
        <v>131</v>
      </c>
      <c r="BK550" s="184">
        <f>SUM(BK551:BK604)</f>
        <v>0</v>
      </c>
    </row>
    <row r="551" spans="1:65" s="2" customFormat="1" ht="24.15" customHeight="1">
      <c r="A551" s="35"/>
      <c r="B551" s="36"/>
      <c r="C551" s="187" t="s">
        <v>740</v>
      </c>
      <c r="D551" s="187" t="s">
        <v>134</v>
      </c>
      <c r="E551" s="188" t="s">
        <v>741</v>
      </c>
      <c r="F551" s="189" t="s">
        <v>742</v>
      </c>
      <c r="G551" s="190" t="s">
        <v>155</v>
      </c>
      <c r="H551" s="191">
        <v>3.45</v>
      </c>
      <c r="I551" s="192"/>
      <c r="J551" s="193">
        <f>ROUND(I551*H551,2)</f>
        <v>0</v>
      </c>
      <c r="K551" s="189" t="s">
        <v>138</v>
      </c>
      <c r="L551" s="40"/>
      <c r="M551" s="194" t="s">
        <v>1</v>
      </c>
      <c r="N551" s="195" t="s">
        <v>38</v>
      </c>
      <c r="O551" s="72"/>
      <c r="P551" s="196">
        <f>O551*H551</f>
        <v>0</v>
      </c>
      <c r="Q551" s="196">
        <v>0</v>
      </c>
      <c r="R551" s="196">
        <f>Q551*H551</f>
        <v>0</v>
      </c>
      <c r="S551" s="196">
        <v>0</v>
      </c>
      <c r="T551" s="197">
        <f>S551*H551</f>
        <v>0</v>
      </c>
      <c r="U551" s="35"/>
      <c r="V551" s="35"/>
      <c r="W551" s="35"/>
      <c r="X551" s="35"/>
      <c r="Y551" s="35"/>
      <c r="Z551" s="35"/>
      <c r="AA551" s="35"/>
      <c r="AB551" s="35"/>
      <c r="AC551" s="35"/>
      <c r="AD551" s="35"/>
      <c r="AE551" s="35"/>
      <c r="AR551" s="198" t="s">
        <v>189</v>
      </c>
      <c r="AT551" s="198" t="s">
        <v>134</v>
      </c>
      <c r="AU551" s="198" t="s">
        <v>83</v>
      </c>
      <c r="AY551" s="18" t="s">
        <v>131</v>
      </c>
      <c r="BE551" s="199">
        <f>IF(N551="základní",J551,0)</f>
        <v>0</v>
      </c>
      <c r="BF551" s="199">
        <f>IF(N551="snížená",J551,0)</f>
        <v>0</v>
      </c>
      <c r="BG551" s="199">
        <f>IF(N551="zákl. přenesená",J551,0)</f>
        <v>0</v>
      </c>
      <c r="BH551" s="199">
        <f>IF(N551="sníž. přenesená",J551,0)</f>
        <v>0</v>
      </c>
      <c r="BI551" s="199">
        <f>IF(N551="nulová",J551,0)</f>
        <v>0</v>
      </c>
      <c r="BJ551" s="18" t="s">
        <v>81</v>
      </c>
      <c r="BK551" s="199">
        <f>ROUND(I551*H551,2)</f>
        <v>0</v>
      </c>
      <c r="BL551" s="18" t="s">
        <v>189</v>
      </c>
      <c r="BM551" s="198" t="s">
        <v>743</v>
      </c>
    </row>
    <row r="552" spans="1:65" s="2" customFormat="1" ht="19.2">
      <c r="A552" s="35"/>
      <c r="B552" s="36"/>
      <c r="C552" s="37"/>
      <c r="D552" s="200" t="s">
        <v>140</v>
      </c>
      <c r="E552" s="37"/>
      <c r="F552" s="201" t="s">
        <v>742</v>
      </c>
      <c r="G552" s="37"/>
      <c r="H552" s="37"/>
      <c r="I552" s="202"/>
      <c r="J552" s="37"/>
      <c r="K552" s="37"/>
      <c r="L552" s="40"/>
      <c r="M552" s="203"/>
      <c r="N552" s="204"/>
      <c r="O552" s="72"/>
      <c r="P552" s="72"/>
      <c r="Q552" s="72"/>
      <c r="R552" s="72"/>
      <c r="S552" s="72"/>
      <c r="T552" s="73"/>
      <c r="U552" s="35"/>
      <c r="V552" s="35"/>
      <c r="W552" s="35"/>
      <c r="X552" s="35"/>
      <c r="Y552" s="35"/>
      <c r="Z552" s="35"/>
      <c r="AA552" s="35"/>
      <c r="AB552" s="35"/>
      <c r="AC552" s="35"/>
      <c r="AD552" s="35"/>
      <c r="AE552" s="35"/>
      <c r="AT552" s="18" t="s">
        <v>140</v>
      </c>
      <c r="AU552" s="18" t="s">
        <v>83</v>
      </c>
    </row>
    <row r="553" spans="1:65" s="2" customFormat="1" ht="10.199999999999999">
      <c r="A553" s="35"/>
      <c r="B553" s="36"/>
      <c r="C553" s="37"/>
      <c r="D553" s="205" t="s">
        <v>141</v>
      </c>
      <c r="E553" s="37"/>
      <c r="F553" s="206" t="s">
        <v>744</v>
      </c>
      <c r="G553" s="37"/>
      <c r="H553" s="37"/>
      <c r="I553" s="202"/>
      <c r="J553" s="37"/>
      <c r="K553" s="37"/>
      <c r="L553" s="40"/>
      <c r="M553" s="203"/>
      <c r="N553" s="204"/>
      <c r="O553" s="72"/>
      <c r="P553" s="72"/>
      <c r="Q553" s="72"/>
      <c r="R553" s="72"/>
      <c r="S553" s="72"/>
      <c r="T553" s="73"/>
      <c r="U553" s="35"/>
      <c r="V553" s="35"/>
      <c r="W553" s="35"/>
      <c r="X553" s="35"/>
      <c r="Y553" s="35"/>
      <c r="Z553" s="35"/>
      <c r="AA553" s="35"/>
      <c r="AB553" s="35"/>
      <c r="AC553" s="35"/>
      <c r="AD553" s="35"/>
      <c r="AE553" s="35"/>
      <c r="AT553" s="18" t="s">
        <v>141</v>
      </c>
      <c r="AU553" s="18" t="s">
        <v>83</v>
      </c>
    </row>
    <row r="554" spans="1:65" s="13" customFormat="1" ht="10.199999999999999">
      <c r="B554" s="207"/>
      <c r="C554" s="208"/>
      <c r="D554" s="200" t="s">
        <v>143</v>
      </c>
      <c r="E554" s="209" t="s">
        <v>1</v>
      </c>
      <c r="F554" s="210" t="s">
        <v>745</v>
      </c>
      <c r="G554" s="208"/>
      <c r="H554" s="209" t="s">
        <v>1</v>
      </c>
      <c r="I554" s="211"/>
      <c r="J554" s="208"/>
      <c r="K554" s="208"/>
      <c r="L554" s="212"/>
      <c r="M554" s="213"/>
      <c r="N554" s="214"/>
      <c r="O554" s="214"/>
      <c r="P554" s="214"/>
      <c r="Q554" s="214"/>
      <c r="R554" s="214"/>
      <c r="S554" s="214"/>
      <c r="T554" s="215"/>
      <c r="AT554" s="216" t="s">
        <v>143</v>
      </c>
      <c r="AU554" s="216" t="s">
        <v>83</v>
      </c>
      <c r="AV554" s="13" t="s">
        <v>81</v>
      </c>
      <c r="AW554" s="13" t="s">
        <v>30</v>
      </c>
      <c r="AX554" s="13" t="s">
        <v>73</v>
      </c>
      <c r="AY554" s="216" t="s">
        <v>131</v>
      </c>
    </row>
    <row r="555" spans="1:65" s="14" customFormat="1" ht="10.199999999999999">
      <c r="B555" s="217"/>
      <c r="C555" s="218"/>
      <c r="D555" s="200" t="s">
        <v>143</v>
      </c>
      <c r="E555" s="219" t="s">
        <v>1</v>
      </c>
      <c r="F555" s="220" t="s">
        <v>746</v>
      </c>
      <c r="G555" s="218"/>
      <c r="H555" s="221">
        <v>3.45</v>
      </c>
      <c r="I555" s="222"/>
      <c r="J555" s="218"/>
      <c r="K555" s="218"/>
      <c r="L555" s="223"/>
      <c r="M555" s="224"/>
      <c r="N555" s="225"/>
      <c r="O555" s="225"/>
      <c r="P555" s="225"/>
      <c r="Q555" s="225"/>
      <c r="R555" s="225"/>
      <c r="S555" s="225"/>
      <c r="T555" s="226"/>
      <c r="AT555" s="227" t="s">
        <v>143</v>
      </c>
      <c r="AU555" s="227" t="s">
        <v>83</v>
      </c>
      <c r="AV555" s="14" t="s">
        <v>83</v>
      </c>
      <c r="AW555" s="14" t="s">
        <v>30</v>
      </c>
      <c r="AX555" s="14" t="s">
        <v>73</v>
      </c>
      <c r="AY555" s="227" t="s">
        <v>131</v>
      </c>
    </row>
    <row r="556" spans="1:65" s="15" customFormat="1" ht="10.199999999999999">
      <c r="B556" s="228"/>
      <c r="C556" s="229"/>
      <c r="D556" s="200" t="s">
        <v>143</v>
      </c>
      <c r="E556" s="230" t="s">
        <v>1</v>
      </c>
      <c r="F556" s="231" t="s">
        <v>146</v>
      </c>
      <c r="G556" s="229"/>
      <c r="H556" s="232">
        <v>3.45</v>
      </c>
      <c r="I556" s="233"/>
      <c r="J556" s="229"/>
      <c r="K556" s="229"/>
      <c r="L556" s="234"/>
      <c r="M556" s="235"/>
      <c r="N556" s="236"/>
      <c r="O556" s="236"/>
      <c r="P556" s="236"/>
      <c r="Q556" s="236"/>
      <c r="R556" s="236"/>
      <c r="S556" s="236"/>
      <c r="T556" s="237"/>
      <c r="AT556" s="238" t="s">
        <v>143</v>
      </c>
      <c r="AU556" s="238" t="s">
        <v>83</v>
      </c>
      <c r="AV556" s="15" t="s">
        <v>139</v>
      </c>
      <c r="AW556" s="15" t="s">
        <v>30</v>
      </c>
      <c r="AX556" s="15" t="s">
        <v>81</v>
      </c>
      <c r="AY556" s="238" t="s">
        <v>131</v>
      </c>
    </row>
    <row r="557" spans="1:65" s="2" customFormat="1" ht="24.15" customHeight="1">
      <c r="A557" s="35"/>
      <c r="B557" s="36"/>
      <c r="C557" s="187" t="s">
        <v>517</v>
      </c>
      <c r="D557" s="187" t="s">
        <v>134</v>
      </c>
      <c r="E557" s="188" t="s">
        <v>747</v>
      </c>
      <c r="F557" s="189" t="s">
        <v>748</v>
      </c>
      <c r="G557" s="190" t="s">
        <v>155</v>
      </c>
      <c r="H557" s="191">
        <v>3.45</v>
      </c>
      <c r="I557" s="192"/>
      <c r="J557" s="193">
        <f>ROUND(I557*H557,2)</f>
        <v>0</v>
      </c>
      <c r="K557" s="189" t="s">
        <v>138</v>
      </c>
      <c r="L557" s="40"/>
      <c r="M557" s="194" t="s">
        <v>1</v>
      </c>
      <c r="N557" s="195" t="s">
        <v>38</v>
      </c>
      <c r="O557" s="72"/>
      <c r="P557" s="196">
        <f>O557*H557</f>
        <v>0</v>
      </c>
      <c r="Q557" s="196">
        <v>0</v>
      </c>
      <c r="R557" s="196">
        <f>Q557*H557</f>
        <v>0</v>
      </c>
      <c r="S557" s="196">
        <v>0</v>
      </c>
      <c r="T557" s="197">
        <f>S557*H557</f>
        <v>0</v>
      </c>
      <c r="U557" s="35"/>
      <c r="V557" s="35"/>
      <c r="W557" s="35"/>
      <c r="X557" s="35"/>
      <c r="Y557" s="35"/>
      <c r="Z557" s="35"/>
      <c r="AA557" s="35"/>
      <c r="AB557" s="35"/>
      <c r="AC557" s="35"/>
      <c r="AD557" s="35"/>
      <c r="AE557" s="35"/>
      <c r="AR557" s="198" t="s">
        <v>189</v>
      </c>
      <c r="AT557" s="198" t="s">
        <v>134</v>
      </c>
      <c r="AU557" s="198" t="s">
        <v>83</v>
      </c>
      <c r="AY557" s="18" t="s">
        <v>131</v>
      </c>
      <c r="BE557" s="199">
        <f>IF(N557="základní",J557,0)</f>
        <v>0</v>
      </c>
      <c r="BF557" s="199">
        <f>IF(N557="snížená",J557,0)</f>
        <v>0</v>
      </c>
      <c r="BG557" s="199">
        <f>IF(N557="zákl. přenesená",J557,0)</f>
        <v>0</v>
      </c>
      <c r="BH557" s="199">
        <f>IF(N557="sníž. přenesená",J557,0)</f>
        <v>0</v>
      </c>
      <c r="BI557" s="199">
        <f>IF(N557="nulová",J557,0)</f>
        <v>0</v>
      </c>
      <c r="BJ557" s="18" t="s">
        <v>81</v>
      </c>
      <c r="BK557" s="199">
        <f>ROUND(I557*H557,2)</f>
        <v>0</v>
      </c>
      <c r="BL557" s="18" t="s">
        <v>189</v>
      </c>
      <c r="BM557" s="198" t="s">
        <v>749</v>
      </c>
    </row>
    <row r="558" spans="1:65" s="2" customFormat="1" ht="19.2">
      <c r="A558" s="35"/>
      <c r="B558" s="36"/>
      <c r="C558" s="37"/>
      <c r="D558" s="200" t="s">
        <v>140</v>
      </c>
      <c r="E558" s="37"/>
      <c r="F558" s="201" t="s">
        <v>748</v>
      </c>
      <c r="G558" s="37"/>
      <c r="H558" s="37"/>
      <c r="I558" s="202"/>
      <c r="J558" s="37"/>
      <c r="K558" s="37"/>
      <c r="L558" s="40"/>
      <c r="M558" s="203"/>
      <c r="N558" s="204"/>
      <c r="O558" s="72"/>
      <c r="P558" s="72"/>
      <c r="Q558" s="72"/>
      <c r="R558" s="72"/>
      <c r="S558" s="72"/>
      <c r="T558" s="73"/>
      <c r="U558" s="35"/>
      <c r="V558" s="35"/>
      <c r="W558" s="35"/>
      <c r="X558" s="35"/>
      <c r="Y558" s="35"/>
      <c r="Z558" s="35"/>
      <c r="AA558" s="35"/>
      <c r="AB558" s="35"/>
      <c r="AC558" s="35"/>
      <c r="AD558" s="35"/>
      <c r="AE558" s="35"/>
      <c r="AT558" s="18" t="s">
        <v>140</v>
      </c>
      <c r="AU558" s="18" t="s">
        <v>83</v>
      </c>
    </row>
    <row r="559" spans="1:65" s="2" customFormat="1" ht="10.199999999999999">
      <c r="A559" s="35"/>
      <c r="B559" s="36"/>
      <c r="C559" s="37"/>
      <c r="D559" s="205" t="s">
        <v>141</v>
      </c>
      <c r="E559" s="37"/>
      <c r="F559" s="206" t="s">
        <v>750</v>
      </c>
      <c r="G559" s="37"/>
      <c r="H559" s="37"/>
      <c r="I559" s="202"/>
      <c r="J559" s="37"/>
      <c r="K559" s="37"/>
      <c r="L559" s="40"/>
      <c r="M559" s="203"/>
      <c r="N559" s="204"/>
      <c r="O559" s="72"/>
      <c r="P559" s="72"/>
      <c r="Q559" s="72"/>
      <c r="R559" s="72"/>
      <c r="S559" s="72"/>
      <c r="T559" s="73"/>
      <c r="U559" s="35"/>
      <c r="V559" s="35"/>
      <c r="W559" s="35"/>
      <c r="X559" s="35"/>
      <c r="Y559" s="35"/>
      <c r="Z559" s="35"/>
      <c r="AA559" s="35"/>
      <c r="AB559" s="35"/>
      <c r="AC559" s="35"/>
      <c r="AD559" s="35"/>
      <c r="AE559" s="35"/>
      <c r="AT559" s="18" t="s">
        <v>141</v>
      </c>
      <c r="AU559" s="18" t="s">
        <v>83</v>
      </c>
    </row>
    <row r="560" spans="1:65" s="13" customFormat="1" ht="10.199999999999999">
      <c r="B560" s="207"/>
      <c r="C560" s="208"/>
      <c r="D560" s="200" t="s">
        <v>143</v>
      </c>
      <c r="E560" s="209" t="s">
        <v>1</v>
      </c>
      <c r="F560" s="210" t="s">
        <v>745</v>
      </c>
      <c r="G560" s="208"/>
      <c r="H560" s="209" t="s">
        <v>1</v>
      </c>
      <c r="I560" s="211"/>
      <c r="J560" s="208"/>
      <c r="K560" s="208"/>
      <c r="L560" s="212"/>
      <c r="M560" s="213"/>
      <c r="N560" s="214"/>
      <c r="O560" s="214"/>
      <c r="P560" s="214"/>
      <c r="Q560" s="214"/>
      <c r="R560" s="214"/>
      <c r="S560" s="214"/>
      <c r="T560" s="215"/>
      <c r="AT560" s="216" t="s">
        <v>143</v>
      </c>
      <c r="AU560" s="216" t="s">
        <v>83</v>
      </c>
      <c r="AV560" s="13" t="s">
        <v>81</v>
      </c>
      <c r="AW560" s="13" t="s">
        <v>30</v>
      </c>
      <c r="AX560" s="13" t="s">
        <v>73</v>
      </c>
      <c r="AY560" s="216" t="s">
        <v>131</v>
      </c>
    </row>
    <row r="561" spans="1:65" s="14" customFormat="1" ht="10.199999999999999">
      <c r="B561" s="217"/>
      <c r="C561" s="218"/>
      <c r="D561" s="200" t="s">
        <v>143</v>
      </c>
      <c r="E561" s="219" t="s">
        <v>1</v>
      </c>
      <c r="F561" s="220" t="s">
        <v>746</v>
      </c>
      <c r="G561" s="218"/>
      <c r="H561" s="221">
        <v>3.45</v>
      </c>
      <c r="I561" s="222"/>
      <c r="J561" s="218"/>
      <c r="K561" s="218"/>
      <c r="L561" s="223"/>
      <c r="M561" s="224"/>
      <c r="N561" s="225"/>
      <c r="O561" s="225"/>
      <c r="P561" s="225"/>
      <c r="Q561" s="225"/>
      <c r="R561" s="225"/>
      <c r="S561" s="225"/>
      <c r="T561" s="226"/>
      <c r="AT561" s="227" t="s">
        <v>143</v>
      </c>
      <c r="AU561" s="227" t="s">
        <v>83</v>
      </c>
      <c r="AV561" s="14" t="s">
        <v>83</v>
      </c>
      <c r="AW561" s="14" t="s">
        <v>30</v>
      </c>
      <c r="AX561" s="14" t="s">
        <v>73</v>
      </c>
      <c r="AY561" s="227" t="s">
        <v>131</v>
      </c>
    </row>
    <row r="562" spans="1:65" s="15" customFormat="1" ht="10.199999999999999">
      <c r="B562" s="228"/>
      <c r="C562" s="229"/>
      <c r="D562" s="200" t="s">
        <v>143</v>
      </c>
      <c r="E562" s="230" t="s">
        <v>1</v>
      </c>
      <c r="F562" s="231" t="s">
        <v>146</v>
      </c>
      <c r="G562" s="229"/>
      <c r="H562" s="232">
        <v>3.45</v>
      </c>
      <c r="I562" s="233"/>
      <c r="J562" s="229"/>
      <c r="K562" s="229"/>
      <c r="L562" s="234"/>
      <c r="M562" s="235"/>
      <c r="N562" s="236"/>
      <c r="O562" s="236"/>
      <c r="P562" s="236"/>
      <c r="Q562" s="236"/>
      <c r="R562" s="236"/>
      <c r="S562" s="236"/>
      <c r="T562" s="237"/>
      <c r="AT562" s="238" t="s">
        <v>143</v>
      </c>
      <c r="AU562" s="238" t="s">
        <v>83</v>
      </c>
      <c r="AV562" s="15" t="s">
        <v>139</v>
      </c>
      <c r="AW562" s="15" t="s">
        <v>30</v>
      </c>
      <c r="AX562" s="15" t="s">
        <v>81</v>
      </c>
      <c r="AY562" s="238" t="s">
        <v>131</v>
      </c>
    </row>
    <row r="563" spans="1:65" s="2" customFormat="1" ht="24.15" customHeight="1">
      <c r="A563" s="35"/>
      <c r="B563" s="36"/>
      <c r="C563" s="187" t="s">
        <v>751</v>
      </c>
      <c r="D563" s="187" t="s">
        <v>134</v>
      </c>
      <c r="E563" s="188" t="s">
        <v>752</v>
      </c>
      <c r="F563" s="189" t="s">
        <v>753</v>
      </c>
      <c r="G563" s="190" t="s">
        <v>155</v>
      </c>
      <c r="H563" s="191">
        <v>0.6</v>
      </c>
      <c r="I563" s="192"/>
      <c r="J563" s="193">
        <f>ROUND(I563*H563,2)</f>
        <v>0</v>
      </c>
      <c r="K563" s="189" t="s">
        <v>138</v>
      </c>
      <c r="L563" s="40"/>
      <c r="M563" s="194" t="s">
        <v>1</v>
      </c>
      <c r="N563" s="195" t="s">
        <v>38</v>
      </c>
      <c r="O563" s="72"/>
      <c r="P563" s="196">
        <f>O563*H563</f>
        <v>0</v>
      </c>
      <c r="Q563" s="196">
        <v>0</v>
      </c>
      <c r="R563" s="196">
        <f>Q563*H563</f>
        <v>0</v>
      </c>
      <c r="S563" s="196">
        <v>0</v>
      </c>
      <c r="T563" s="197">
        <f>S563*H563</f>
        <v>0</v>
      </c>
      <c r="U563" s="35"/>
      <c r="V563" s="35"/>
      <c r="W563" s="35"/>
      <c r="X563" s="35"/>
      <c r="Y563" s="35"/>
      <c r="Z563" s="35"/>
      <c r="AA563" s="35"/>
      <c r="AB563" s="35"/>
      <c r="AC563" s="35"/>
      <c r="AD563" s="35"/>
      <c r="AE563" s="35"/>
      <c r="AR563" s="198" t="s">
        <v>189</v>
      </c>
      <c r="AT563" s="198" t="s">
        <v>134</v>
      </c>
      <c r="AU563" s="198" t="s">
        <v>83</v>
      </c>
      <c r="AY563" s="18" t="s">
        <v>131</v>
      </c>
      <c r="BE563" s="199">
        <f>IF(N563="základní",J563,0)</f>
        <v>0</v>
      </c>
      <c r="BF563" s="199">
        <f>IF(N563="snížená",J563,0)</f>
        <v>0</v>
      </c>
      <c r="BG563" s="199">
        <f>IF(N563="zákl. přenesená",J563,0)</f>
        <v>0</v>
      </c>
      <c r="BH563" s="199">
        <f>IF(N563="sníž. přenesená",J563,0)</f>
        <v>0</v>
      </c>
      <c r="BI563" s="199">
        <f>IF(N563="nulová",J563,0)</f>
        <v>0</v>
      </c>
      <c r="BJ563" s="18" t="s">
        <v>81</v>
      </c>
      <c r="BK563" s="199">
        <f>ROUND(I563*H563,2)</f>
        <v>0</v>
      </c>
      <c r="BL563" s="18" t="s">
        <v>189</v>
      </c>
      <c r="BM563" s="198" t="s">
        <v>754</v>
      </c>
    </row>
    <row r="564" spans="1:65" s="2" customFormat="1" ht="19.2">
      <c r="A564" s="35"/>
      <c r="B564" s="36"/>
      <c r="C564" s="37"/>
      <c r="D564" s="200" t="s">
        <v>140</v>
      </c>
      <c r="E564" s="37"/>
      <c r="F564" s="201" t="s">
        <v>753</v>
      </c>
      <c r="G564" s="37"/>
      <c r="H564" s="37"/>
      <c r="I564" s="202"/>
      <c r="J564" s="37"/>
      <c r="K564" s="37"/>
      <c r="L564" s="40"/>
      <c r="M564" s="203"/>
      <c r="N564" s="204"/>
      <c r="O564" s="72"/>
      <c r="P564" s="72"/>
      <c r="Q564" s="72"/>
      <c r="R564" s="72"/>
      <c r="S564" s="72"/>
      <c r="T564" s="73"/>
      <c r="U564" s="35"/>
      <c r="V564" s="35"/>
      <c r="W564" s="35"/>
      <c r="X564" s="35"/>
      <c r="Y564" s="35"/>
      <c r="Z564" s="35"/>
      <c r="AA564" s="35"/>
      <c r="AB564" s="35"/>
      <c r="AC564" s="35"/>
      <c r="AD564" s="35"/>
      <c r="AE564" s="35"/>
      <c r="AT564" s="18" t="s">
        <v>140</v>
      </c>
      <c r="AU564" s="18" t="s">
        <v>83</v>
      </c>
    </row>
    <row r="565" spans="1:65" s="2" customFormat="1" ht="10.199999999999999">
      <c r="A565" s="35"/>
      <c r="B565" s="36"/>
      <c r="C565" s="37"/>
      <c r="D565" s="205" t="s">
        <v>141</v>
      </c>
      <c r="E565" s="37"/>
      <c r="F565" s="206" t="s">
        <v>755</v>
      </c>
      <c r="G565" s="37"/>
      <c r="H565" s="37"/>
      <c r="I565" s="202"/>
      <c r="J565" s="37"/>
      <c r="K565" s="37"/>
      <c r="L565" s="40"/>
      <c r="M565" s="203"/>
      <c r="N565" s="204"/>
      <c r="O565" s="72"/>
      <c r="P565" s="72"/>
      <c r="Q565" s="72"/>
      <c r="R565" s="72"/>
      <c r="S565" s="72"/>
      <c r="T565" s="73"/>
      <c r="U565" s="35"/>
      <c r="V565" s="35"/>
      <c r="W565" s="35"/>
      <c r="X565" s="35"/>
      <c r="Y565" s="35"/>
      <c r="Z565" s="35"/>
      <c r="AA565" s="35"/>
      <c r="AB565" s="35"/>
      <c r="AC565" s="35"/>
      <c r="AD565" s="35"/>
      <c r="AE565" s="35"/>
      <c r="AT565" s="18" t="s">
        <v>141</v>
      </c>
      <c r="AU565" s="18" t="s">
        <v>83</v>
      </c>
    </row>
    <row r="566" spans="1:65" s="13" customFormat="1" ht="10.199999999999999">
      <c r="B566" s="207"/>
      <c r="C566" s="208"/>
      <c r="D566" s="200" t="s">
        <v>143</v>
      </c>
      <c r="E566" s="209" t="s">
        <v>1</v>
      </c>
      <c r="F566" s="210" t="s">
        <v>745</v>
      </c>
      <c r="G566" s="208"/>
      <c r="H566" s="209" t="s">
        <v>1</v>
      </c>
      <c r="I566" s="211"/>
      <c r="J566" s="208"/>
      <c r="K566" s="208"/>
      <c r="L566" s="212"/>
      <c r="M566" s="213"/>
      <c r="N566" s="214"/>
      <c r="O566" s="214"/>
      <c r="P566" s="214"/>
      <c r="Q566" s="214"/>
      <c r="R566" s="214"/>
      <c r="S566" s="214"/>
      <c r="T566" s="215"/>
      <c r="AT566" s="216" t="s">
        <v>143</v>
      </c>
      <c r="AU566" s="216" t="s">
        <v>83</v>
      </c>
      <c r="AV566" s="13" t="s">
        <v>81</v>
      </c>
      <c r="AW566" s="13" t="s">
        <v>30</v>
      </c>
      <c r="AX566" s="13" t="s">
        <v>73</v>
      </c>
      <c r="AY566" s="216" t="s">
        <v>131</v>
      </c>
    </row>
    <row r="567" spans="1:65" s="14" customFormat="1" ht="10.199999999999999">
      <c r="B567" s="217"/>
      <c r="C567" s="218"/>
      <c r="D567" s="200" t="s">
        <v>143</v>
      </c>
      <c r="E567" s="219" t="s">
        <v>1</v>
      </c>
      <c r="F567" s="220" t="s">
        <v>756</v>
      </c>
      <c r="G567" s="218"/>
      <c r="H567" s="221">
        <v>0.6</v>
      </c>
      <c r="I567" s="222"/>
      <c r="J567" s="218"/>
      <c r="K567" s="218"/>
      <c r="L567" s="223"/>
      <c r="M567" s="224"/>
      <c r="N567" s="225"/>
      <c r="O567" s="225"/>
      <c r="P567" s="225"/>
      <c r="Q567" s="225"/>
      <c r="R567" s="225"/>
      <c r="S567" s="225"/>
      <c r="T567" s="226"/>
      <c r="AT567" s="227" t="s">
        <v>143</v>
      </c>
      <c r="AU567" s="227" t="s">
        <v>83</v>
      </c>
      <c r="AV567" s="14" t="s">
        <v>83</v>
      </c>
      <c r="AW567" s="14" t="s">
        <v>30</v>
      </c>
      <c r="AX567" s="14" t="s">
        <v>73</v>
      </c>
      <c r="AY567" s="227" t="s">
        <v>131</v>
      </c>
    </row>
    <row r="568" spans="1:65" s="15" customFormat="1" ht="10.199999999999999">
      <c r="B568" s="228"/>
      <c r="C568" s="229"/>
      <c r="D568" s="200" t="s">
        <v>143</v>
      </c>
      <c r="E568" s="230" t="s">
        <v>1</v>
      </c>
      <c r="F568" s="231" t="s">
        <v>146</v>
      </c>
      <c r="G568" s="229"/>
      <c r="H568" s="232">
        <v>0.6</v>
      </c>
      <c r="I568" s="233"/>
      <c r="J568" s="229"/>
      <c r="K568" s="229"/>
      <c r="L568" s="234"/>
      <c r="M568" s="235"/>
      <c r="N568" s="236"/>
      <c r="O568" s="236"/>
      <c r="P568" s="236"/>
      <c r="Q568" s="236"/>
      <c r="R568" s="236"/>
      <c r="S568" s="236"/>
      <c r="T568" s="237"/>
      <c r="AT568" s="238" t="s">
        <v>143</v>
      </c>
      <c r="AU568" s="238" t="s">
        <v>83</v>
      </c>
      <c r="AV568" s="15" t="s">
        <v>139</v>
      </c>
      <c r="AW568" s="15" t="s">
        <v>30</v>
      </c>
      <c r="AX568" s="15" t="s">
        <v>81</v>
      </c>
      <c r="AY568" s="238" t="s">
        <v>131</v>
      </c>
    </row>
    <row r="569" spans="1:65" s="2" customFormat="1" ht="37.799999999999997" customHeight="1">
      <c r="A569" s="35"/>
      <c r="B569" s="36"/>
      <c r="C569" s="187" t="s">
        <v>523</v>
      </c>
      <c r="D569" s="187" t="s">
        <v>134</v>
      </c>
      <c r="E569" s="188" t="s">
        <v>757</v>
      </c>
      <c r="F569" s="189" t="s">
        <v>758</v>
      </c>
      <c r="G569" s="190" t="s">
        <v>155</v>
      </c>
      <c r="H569" s="191">
        <v>3.45</v>
      </c>
      <c r="I569" s="192"/>
      <c r="J569" s="193">
        <f>ROUND(I569*H569,2)</f>
        <v>0</v>
      </c>
      <c r="K569" s="189" t="s">
        <v>138</v>
      </c>
      <c r="L569" s="40"/>
      <c r="M569" s="194" t="s">
        <v>1</v>
      </c>
      <c r="N569" s="195" t="s">
        <v>38</v>
      </c>
      <c r="O569" s="72"/>
      <c r="P569" s="196">
        <f>O569*H569</f>
        <v>0</v>
      </c>
      <c r="Q569" s="196">
        <v>0</v>
      </c>
      <c r="R569" s="196">
        <f>Q569*H569</f>
        <v>0</v>
      </c>
      <c r="S569" s="196">
        <v>0</v>
      </c>
      <c r="T569" s="197">
        <f>S569*H569</f>
        <v>0</v>
      </c>
      <c r="U569" s="35"/>
      <c r="V569" s="35"/>
      <c r="W569" s="35"/>
      <c r="X569" s="35"/>
      <c r="Y569" s="35"/>
      <c r="Z569" s="35"/>
      <c r="AA569" s="35"/>
      <c r="AB569" s="35"/>
      <c r="AC569" s="35"/>
      <c r="AD569" s="35"/>
      <c r="AE569" s="35"/>
      <c r="AR569" s="198" t="s">
        <v>189</v>
      </c>
      <c r="AT569" s="198" t="s">
        <v>134</v>
      </c>
      <c r="AU569" s="198" t="s">
        <v>83</v>
      </c>
      <c r="AY569" s="18" t="s">
        <v>131</v>
      </c>
      <c r="BE569" s="199">
        <f>IF(N569="základní",J569,0)</f>
        <v>0</v>
      </c>
      <c r="BF569" s="199">
        <f>IF(N569="snížená",J569,0)</f>
        <v>0</v>
      </c>
      <c r="BG569" s="199">
        <f>IF(N569="zákl. přenesená",J569,0)</f>
        <v>0</v>
      </c>
      <c r="BH569" s="199">
        <f>IF(N569="sníž. přenesená",J569,0)</f>
        <v>0</v>
      </c>
      <c r="BI569" s="199">
        <f>IF(N569="nulová",J569,0)</f>
        <v>0</v>
      </c>
      <c r="BJ569" s="18" t="s">
        <v>81</v>
      </c>
      <c r="BK569" s="199">
        <f>ROUND(I569*H569,2)</f>
        <v>0</v>
      </c>
      <c r="BL569" s="18" t="s">
        <v>189</v>
      </c>
      <c r="BM569" s="198" t="s">
        <v>759</v>
      </c>
    </row>
    <row r="570" spans="1:65" s="2" customFormat="1" ht="28.8">
      <c r="A570" s="35"/>
      <c r="B570" s="36"/>
      <c r="C570" s="37"/>
      <c r="D570" s="200" t="s">
        <v>140</v>
      </c>
      <c r="E570" s="37"/>
      <c r="F570" s="201" t="s">
        <v>758</v>
      </c>
      <c r="G570" s="37"/>
      <c r="H570" s="37"/>
      <c r="I570" s="202"/>
      <c r="J570" s="37"/>
      <c r="K570" s="37"/>
      <c r="L570" s="40"/>
      <c r="M570" s="203"/>
      <c r="N570" s="204"/>
      <c r="O570" s="72"/>
      <c r="P570" s="72"/>
      <c r="Q570" s="72"/>
      <c r="R570" s="72"/>
      <c r="S570" s="72"/>
      <c r="T570" s="73"/>
      <c r="U570" s="35"/>
      <c r="V570" s="35"/>
      <c r="W570" s="35"/>
      <c r="X570" s="35"/>
      <c r="Y570" s="35"/>
      <c r="Z570" s="35"/>
      <c r="AA570" s="35"/>
      <c r="AB570" s="35"/>
      <c r="AC570" s="35"/>
      <c r="AD570" s="35"/>
      <c r="AE570" s="35"/>
      <c r="AT570" s="18" t="s">
        <v>140</v>
      </c>
      <c r="AU570" s="18" t="s">
        <v>83</v>
      </c>
    </row>
    <row r="571" spans="1:65" s="2" customFormat="1" ht="10.199999999999999">
      <c r="A571" s="35"/>
      <c r="B571" s="36"/>
      <c r="C571" s="37"/>
      <c r="D571" s="205" t="s">
        <v>141</v>
      </c>
      <c r="E571" s="37"/>
      <c r="F571" s="206" t="s">
        <v>760</v>
      </c>
      <c r="G571" s="37"/>
      <c r="H571" s="37"/>
      <c r="I571" s="202"/>
      <c r="J571" s="37"/>
      <c r="K571" s="37"/>
      <c r="L571" s="40"/>
      <c r="M571" s="203"/>
      <c r="N571" s="204"/>
      <c r="O571" s="72"/>
      <c r="P571" s="72"/>
      <c r="Q571" s="72"/>
      <c r="R571" s="72"/>
      <c r="S571" s="72"/>
      <c r="T571" s="73"/>
      <c r="U571" s="35"/>
      <c r="V571" s="35"/>
      <c r="W571" s="35"/>
      <c r="X571" s="35"/>
      <c r="Y571" s="35"/>
      <c r="Z571" s="35"/>
      <c r="AA571" s="35"/>
      <c r="AB571" s="35"/>
      <c r="AC571" s="35"/>
      <c r="AD571" s="35"/>
      <c r="AE571" s="35"/>
      <c r="AT571" s="18" t="s">
        <v>141</v>
      </c>
      <c r="AU571" s="18" t="s">
        <v>83</v>
      </c>
    </row>
    <row r="572" spans="1:65" s="13" customFormat="1" ht="10.199999999999999">
      <c r="B572" s="207"/>
      <c r="C572" s="208"/>
      <c r="D572" s="200" t="s">
        <v>143</v>
      </c>
      <c r="E572" s="209" t="s">
        <v>1</v>
      </c>
      <c r="F572" s="210" t="s">
        <v>745</v>
      </c>
      <c r="G572" s="208"/>
      <c r="H572" s="209" t="s">
        <v>1</v>
      </c>
      <c r="I572" s="211"/>
      <c r="J572" s="208"/>
      <c r="K572" s="208"/>
      <c r="L572" s="212"/>
      <c r="M572" s="213"/>
      <c r="N572" s="214"/>
      <c r="O572" s="214"/>
      <c r="P572" s="214"/>
      <c r="Q572" s="214"/>
      <c r="R572" s="214"/>
      <c r="S572" s="214"/>
      <c r="T572" s="215"/>
      <c r="AT572" s="216" t="s">
        <v>143</v>
      </c>
      <c r="AU572" s="216" t="s">
        <v>83</v>
      </c>
      <c r="AV572" s="13" t="s">
        <v>81</v>
      </c>
      <c r="AW572" s="13" t="s">
        <v>30</v>
      </c>
      <c r="AX572" s="13" t="s">
        <v>73</v>
      </c>
      <c r="AY572" s="216" t="s">
        <v>131</v>
      </c>
    </row>
    <row r="573" spans="1:65" s="14" customFormat="1" ht="10.199999999999999">
      <c r="B573" s="217"/>
      <c r="C573" s="218"/>
      <c r="D573" s="200" t="s">
        <v>143</v>
      </c>
      <c r="E573" s="219" t="s">
        <v>1</v>
      </c>
      <c r="F573" s="220" t="s">
        <v>746</v>
      </c>
      <c r="G573" s="218"/>
      <c r="H573" s="221">
        <v>3.45</v>
      </c>
      <c r="I573" s="222"/>
      <c r="J573" s="218"/>
      <c r="K573" s="218"/>
      <c r="L573" s="223"/>
      <c r="M573" s="224"/>
      <c r="N573" s="225"/>
      <c r="O573" s="225"/>
      <c r="P573" s="225"/>
      <c r="Q573" s="225"/>
      <c r="R573" s="225"/>
      <c r="S573" s="225"/>
      <c r="T573" s="226"/>
      <c r="AT573" s="227" t="s">
        <v>143</v>
      </c>
      <c r="AU573" s="227" t="s">
        <v>83</v>
      </c>
      <c r="AV573" s="14" t="s">
        <v>83</v>
      </c>
      <c r="AW573" s="14" t="s">
        <v>30</v>
      </c>
      <c r="AX573" s="14" t="s">
        <v>73</v>
      </c>
      <c r="AY573" s="227" t="s">
        <v>131</v>
      </c>
    </row>
    <row r="574" spans="1:65" s="15" customFormat="1" ht="10.199999999999999">
      <c r="B574" s="228"/>
      <c r="C574" s="229"/>
      <c r="D574" s="200" t="s">
        <v>143</v>
      </c>
      <c r="E574" s="230" t="s">
        <v>1</v>
      </c>
      <c r="F574" s="231" t="s">
        <v>146</v>
      </c>
      <c r="G574" s="229"/>
      <c r="H574" s="232">
        <v>3.45</v>
      </c>
      <c r="I574" s="233"/>
      <c r="J574" s="229"/>
      <c r="K574" s="229"/>
      <c r="L574" s="234"/>
      <c r="M574" s="235"/>
      <c r="N574" s="236"/>
      <c r="O574" s="236"/>
      <c r="P574" s="236"/>
      <c r="Q574" s="236"/>
      <c r="R574" s="236"/>
      <c r="S574" s="236"/>
      <c r="T574" s="237"/>
      <c r="AT574" s="238" t="s">
        <v>143</v>
      </c>
      <c r="AU574" s="238" t="s">
        <v>83</v>
      </c>
      <c r="AV574" s="15" t="s">
        <v>139</v>
      </c>
      <c r="AW574" s="15" t="s">
        <v>30</v>
      </c>
      <c r="AX574" s="15" t="s">
        <v>81</v>
      </c>
      <c r="AY574" s="238" t="s">
        <v>131</v>
      </c>
    </row>
    <row r="575" spans="1:65" s="2" customFormat="1" ht="16.5" customHeight="1">
      <c r="A575" s="35"/>
      <c r="B575" s="36"/>
      <c r="C575" s="243" t="s">
        <v>761</v>
      </c>
      <c r="D575" s="243" t="s">
        <v>383</v>
      </c>
      <c r="E575" s="244" t="s">
        <v>762</v>
      </c>
      <c r="F575" s="245" t="s">
        <v>763</v>
      </c>
      <c r="G575" s="246" t="s">
        <v>155</v>
      </c>
      <c r="H575" s="247">
        <v>3.7949999999999999</v>
      </c>
      <c r="I575" s="248"/>
      <c r="J575" s="249">
        <f>ROUND(I575*H575,2)</f>
        <v>0</v>
      </c>
      <c r="K575" s="245" t="s">
        <v>138</v>
      </c>
      <c r="L575" s="250"/>
      <c r="M575" s="251" t="s">
        <v>1</v>
      </c>
      <c r="N575" s="252" t="s">
        <v>38</v>
      </c>
      <c r="O575" s="72"/>
      <c r="P575" s="196">
        <f>O575*H575</f>
        <v>0</v>
      </c>
      <c r="Q575" s="196">
        <v>0</v>
      </c>
      <c r="R575" s="196">
        <f>Q575*H575</f>
        <v>0</v>
      </c>
      <c r="S575" s="196">
        <v>0</v>
      </c>
      <c r="T575" s="197">
        <f>S575*H575</f>
        <v>0</v>
      </c>
      <c r="U575" s="35"/>
      <c r="V575" s="35"/>
      <c r="W575" s="35"/>
      <c r="X575" s="35"/>
      <c r="Y575" s="35"/>
      <c r="Z575" s="35"/>
      <c r="AA575" s="35"/>
      <c r="AB575" s="35"/>
      <c r="AC575" s="35"/>
      <c r="AD575" s="35"/>
      <c r="AE575" s="35"/>
      <c r="AR575" s="198" t="s">
        <v>245</v>
      </c>
      <c r="AT575" s="198" t="s">
        <v>383</v>
      </c>
      <c r="AU575" s="198" t="s">
        <v>83</v>
      </c>
      <c r="AY575" s="18" t="s">
        <v>131</v>
      </c>
      <c r="BE575" s="199">
        <f>IF(N575="základní",J575,0)</f>
        <v>0</v>
      </c>
      <c r="BF575" s="199">
        <f>IF(N575="snížená",J575,0)</f>
        <v>0</v>
      </c>
      <c r="BG575" s="199">
        <f>IF(N575="zákl. přenesená",J575,0)</f>
        <v>0</v>
      </c>
      <c r="BH575" s="199">
        <f>IF(N575="sníž. přenesená",J575,0)</f>
        <v>0</v>
      </c>
      <c r="BI575" s="199">
        <f>IF(N575="nulová",J575,0)</f>
        <v>0</v>
      </c>
      <c r="BJ575" s="18" t="s">
        <v>81</v>
      </c>
      <c r="BK575" s="199">
        <f>ROUND(I575*H575,2)</f>
        <v>0</v>
      </c>
      <c r="BL575" s="18" t="s">
        <v>189</v>
      </c>
      <c r="BM575" s="198" t="s">
        <v>764</v>
      </c>
    </row>
    <row r="576" spans="1:65" s="2" customFormat="1" ht="10.199999999999999">
      <c r="A576" s="35"/>
      <c r="B576" s="36"/>
      <c r="C576" s="37"/>
      <c r="D576" s="200" t="s">
        <v>140</v>
      </c>
      <c r="E576" s="37"/>
      <c r="F576" s="201" t="s">
        <v>763</v>
      </c>
      <c r="G576" s="37"/>
      <c r="H576" s="37"/>
      <c r="I576" s="202"/>
      <c r="J576" s="37"/>
      <c r="K576" s="37"/>
      <c r="L576" s="40"/>
      <c r="M576" s="203"/>
      <c r="N576" s="204"/>
      <c r="O576" s="72"/>
      <c r="P576" s="72"/>
      <c r="Q576" s="72"/>
      <c r="R576" s="72"/>
      <c r="S576" s="72"/>
      <c r="T576" s="73"/>
      <c r="U576" s="35"/>
      <c r="V576" s="35"/>
      <c r="W576" s="35"/>
      <c r="X576" s="35"/>
      <c r="Y576" s="35"/>
      <c r="Z576" s="35"/>
      <c r="AA576" s="35"/>
      <c r="AB576" s="35"/>
      <c r="AC576" s="35"/>
      <c r="AD576" s="35"/>
      <c r="AE576" s="35"/>
      <c r="AT576" s="18" t="s">
        <v>140</v>
      </c>
      <c r="AU576" s="18" t="s">
        <v>83</v>
      </c>
    </row>
    <row r="577" spans="1:65" s="14" customFormat="1" ht="10.199999999999999">
      <c r="B577" s="217"/>
      <c r="C577" s="218"/>
      <c r="D577" s="200" t="s">
        <v>143</v>
      </c>
      <c r="E577" s="219" t="s">
        <v>1</v>
      </c>
      <c r="F577" s="220" t="s">
        <v>765</v>
      </c>
      <c r="G577" s="218"/>
      <c r="H577" s="221">
        <v>3.7949999999999999</v>
      </c>
      <c r="I577" s="222"/>
      <c r="J577" s="218"/>
      <c r="K577" s="218"/>
      <c r="L577" s="223"/>
      <c r="M577" s="224"/>
      <c r="N577" s="225"/>
      <c r="O577" s="225"/>
      <c r="P577" s="225"/>
      <c r="Q577" s="225"/>
      <c r="R577" s="225"/>
      <c r="S577" s="225"/>
      <c r="T577" s="226"/>
      <c r="AT577" s="227" t="s">
        <v>143</v>
      </c>
      <c r="AU577" s="227" t="s">
        <v>83</v>
      </c>
      <c r="AV577" s="14" t="s">
        <v>83</v>
      </c>
      <c r="AW577" s="14" t="s">
        <v>30</v>
      </c>
      <c r="AX577" s="14" t="s">
        <v>73</v>
      </c>
      <c r="AY577" s="227" t="s">
        <v>131</v>
      </c>
    </row>
    <row r="578" spans="1:65" s="15" customFormat="1" ht="10.199999999999999">
      <c r="B578" s="228"/>
      <c r="C578" s="229"/>
      <c r="D578" s="200" t="s">
        <v>143</v>
      </c>
      <c r="E578" s="230" t="s">
        <v>1</v>
      </c>
      <c r="F578" s="231" t="s">
        <v>146</v>
      </c>
      <c r="G578" s="229"/>
      <c r="H578" s="232">
        <v>3.7949999999999999</v>
      </c>
      <c r="I578" s="233"/>
      <c r="J578" s="229"/>
      <c r="K578" s="229"/>
      <c r="L578" s="234"/>
      <c r="M578" s="235"/>
      <c r="N578" s="236"/>
      <c r="O578" s="236"/>
      <c r="P578" s="236"/>
      <c r="Q578" s="236"/>
      <c r="R578" s="236"/>
      <c r="S578" s="236"/>
      <c r="T578" s="237"/>
      <c r="AT578" s="238" t="s">
        <v>143</v>
      </c>
      <c r="AU578" s="238" t="s">
        <v>83</v>
      </c>
      <c r="AV578" s="15" t="s">
        <v>139</v>
      </c>
      <c r="AW578" s="15" t="s">
        <v>30</v>
      </c>
      <c r="AX578" s="15" t="s">
        <v>81</v>
      </c>
      <c r="AY578" s="238" t="s">
        <v>131</v>
      </c>
    </row>
    <row r="579" spans="1:65" s="2" customFormat="1" ht="24.15" customHeight="1">
      <c r="A579" s="35"/>
      <c r="B579" s="36"/>
      <c r="C579" s="187" t="s">
        <v>529</v>
      </c>
      <c r="D579" s="187" t="s">
        <v>134</v>
      </c>
      <c r="E579" s="188" t="s">
        <v>766</v>
      </c>
      <c r="F579" s="189" t="s">
        <v>767</v>
      </c>
      <c r="G579" s="190" t="s">
        <v>176</v>
      </c>
      <c r="H579" s="191">
        <v>5.3</v>
      </c>
      <c r="I579" s="192"/>
      <c r="J579" s="193">
        <f>ROUND(I579*H579,2)</f>
        <v>0</v>
      </c>
      <c r="K579" s="189" t="s">
        <v>138</v>
      </c>
      <c r="L579" s="40"/>
      <c r="M579" s="194" t="s">
        <v>1</v>
      </c>
      <c r="N579" s="195" t="s">
        <v>38</v>
      </c>
      <c r="O579" s="72"/>
      <c r="P579" s="196">
        <f>O579*H579</f>
        <v>0</v>
      </c>
      <c r="Q579" s="196">
        <v>0</v>
      </c>
      <c r="R579" s="196">
        <f>Q579*H579</f>
        <v>0</v>
      </c>
      <c r="S579" s="196">
        <v>0</v>
      </c>
      <c r="T579" s="197">
        <f>S579*H579</f>
        <v>0</v>
      </c>
      <c r="U579" s="35"/>
      <c r="V579" s="35"/>
      <c r="W579" s="35"/>
      <c r="X579" s="35"/>
      <c r="Y579" s="35"/>
      <c r="Z579" s="35"/>
      <c r="AA579" s="35"/>
      <c r="AB579" s="35"/>
      <c r="AC579" s="35"/>
      <c r="AD579" s="35"/>
      <c r="AE579" s="35"/>
      <c r="AR579" s="198" t="s">
        <v>189</v>
      </c>
      <c r="AT579" s="198" t="s">
        <v>134</v>
      </c>
      <c r="AU579" s="198" t="s">
        <v>83</v>
      </c>
      <c r="AY579" s="18" t="s">
        <v>131</v>
      </c>
      <c r="BE579" s="199">
        <f>IF(N579="základní",J579,0)</f>
        <v>0</v>
      </c>
      <c r="BF579" s="199">
        <f>IF(N579="snížená",J579,0)</f>
        <v>0</v>
      </c>
      <c r="BG579" s="199">
        <f>IF(N579="zákl. přenesená",J579,0)</f>
        <v>0</v>
      </c>
      <c r="BH579" s="199">
        <f>IF(N579="sníž. přenesená",J579,0)</f>
        <v>0</v>
      </c>
      <c r="BI579" s="199">
        <f>IF(N579="nulová",J579,0)</f>
        <v>0</v>
      </c>
      <c r="BJ579" s="18" t="s">
        <v>81</v>
      </c>
      <c r="BK579" s="199">
        <f>ROUND(I579*H579,2)</f>
        <v>0</v>
      </c>
      <c r="BL579" s="18" t="s">
        <v>189</v>
      </c>
      <c r="BM579" s="198" t="s">
        <v>768</v>
      </c>
    </row>
    <row r="580" spans="1:65" s="2" customFormat="1" ht="19.2">
      <c r="A580" s="35"/>
      <c r="B580" s="36"/>
      <c r="C580" s="37"/>
      <c r="D580" s="200" t="s">
        <v>140</v>
      </c>
      <c r="E580" s="37"/>
      <c r="F580" s="201" t="s">
        <v>767</v>
      </c>
      <c r="G580" s="37"/>
      <c r="H580" s="37"/>
      <c r="I580" s="202"/>
      <c r="J580" s="37"/>
      <c r="K580" s="37"/>
      <c r="L580" s="40"/>
      <c r="M580" s="203"/>
      <c r="N580" s="204"/>
      <c r="O580" s="72"/>
      <c r="P580" s="72"/>
      <c r="Q580" s="72"/>
      <c r="R580" s="72"/>
      <c r="S580" s="72"/>
      <c r="T580" s="73"/>
      <c r="U580" s="35"/>
      <c r="V580" s="35"/>
      <c r="W580" s="35"/>
      <c r="X580" s="35"/>
      <c r="Y580" s="35"/>
      <c r="Z580" s="35"/>
      <c r="AA580" s="35"/>
      <c r="AB580" s="35"/>
      <c r="AC580" s="35"/>
      <c r="AD580" s="35"/>
      <c r="AE580" s="35"/>
      <c r="AT580" s="18" t="s">
        <v>140</v>
      </c>
      <c r="AU580" s="18" t="s">
        <v>83</v>
      </c>
    </row>
    <row r="581" spans="1:65" s="2" customFormat="1" ht="10.199999999999999">
      <c r="A581" s="35"/>
      <c r="B581" s="36"/>
      <c r="C581" s="37"/>
      <c r="D581" s="205" t="s">
        <v>141</v>
      </c>
      <c r="E581" s="37"/>
      <c r="F581" s="206" t="s">
        <v>769</v>
      </c>
      <c r="G581" s="37"/>
      <c r="H581" s="37"/>
      <c r="I581" s="202"/>
      <c r="J581" s="37"/>
      <c r="K581" s="37"/>
      <c r="L581" s="40"/>
      <c r="M581" s="203"/>
      <c r="N581" s="204"/>
      <c r="O581" s="72"/>
      <c r="P581" s="72"/>
      <c r="Q581" s="72"/>
      <c r="R581" s="72"/>
      <c r="S581" s="72"/>
      <c r="T581" s="73"/>
      <c r="U581" s="35"/>
      <c r="V581" s="35"/>
      <c r="W581" s="35"/>
      <c r="X581" s="35"/>
      <c r="Y581" s="35"/>
      <c r="Z581" s="35"/>
      <c r="AA581" s="35"/>
      <c r="AB581" s="35"/>
      <c r="AC581" s="35"/>
      <c r="AD581" s="35"/>
      <c r="AE581" s="35"/>
      <c r="AT581" s="18" t="s">
        <v>141</v>
      </c>
      <c r="AU581" s="18" t="s">
        <v>83</v>
      </c>
    </row>
    <row r="582" spans="1:65" s="13" customFormat="1" ht="10.199999999999999">
      <c r="B582" s="207"/>
      <c r="C582" s="208"/>
      <c r="D582" s="200" t="s">
        <v>143</v>
      </c>
      <c r="E582" s="209" t="s">
        <v>1</v>
      </c>
      <c r="F582" s="210" t="s">
        <v>770</v>
      </c>
      <c r="G582" s="208"/>
      <c r="H582" s="209" t="s">
        <v>1</v>
      </c>
      <c r="I582" s="211"/>
      <c r="J582" s="208"/>
      <c r="K582" s="208"/>
      <c r="L582" s="212"/>
      <c r="M582" s="213"/>
      <c r="N582" s="214"/>
      <c r="O582" s="214"/>
      <c r="P582" s="214"/>
      <c r="Q582" s="214"/>
      <c r="R582" s="214"/>
      <c r="S582" s="214"/>
      <c r="T582" s="215"/>
      <c r="AT582" s="216" t="s">
        <v>143</v>
      </c>
      <c r="AU582" s="216" t="s">
        <v>83</v>
      </c>
      <c r="AV582" s="13" t="s">
        <v>81</v>
      </c>
      <c r="AW582" s="13" t="s">
        <v>30</v>
      </c>
      <c r="AX582" s="13" t="s">
        <v>73</v>
      </c>
      <c r="AY582" s="216" t="s">
        <v>131</v>
      </c>
    </row>
    <row r="583" spans="1:65" s="13" customFormat="1" ht="10.199999999999999">
      <c r="B583" s="207"/>
      <c r="C583" s="208"/>
      <c r="D583" s="200" t="s">
        <v>143</v>
      </c>
      <c r="E583" s="209" t="s">
        <v>1</v>
      </c>
      <c r="F583" s="210" t="s">
        <v>745</v>
      </c>
      <c r="G583" s="208"/>
      <c r="H583" s="209" t="s">
        <v>1</v>
      </c>
      <c r="I583" s="211"/>
      <c r="J583" s="208"/>
      <c r="K583" s="208"/>
      <c r="L583" s="212"/>
      <c r="M583" s="213"/>
      <c r="N583" s="214"/>
      <c r="O583" s="214"/>
      <c r="P583" s="214"/>
      <c r="Q583" s="214"/>
      <c r="R583" s="214"/>
      <c r="S583" s="214"/>
      <c r="T583" s="215"/>
      <c r="AT583" s="216" t="s">
        <v>143</v>
      </c>
      <c r="AU583" s="216" t="s">
        <v>83</v>
      </c>
      <c r="AV583" s="13" t="s">
        <v>81</v>
      </c>
      <c r="AW583" s="13" t="s">
        <v>30</v>
      </c>
      <c r="AX583" s="13" t="s">
        <v>73</v>
      </c>
      <c r="AY583" s="216" t="s">
        <v>131</v>
      </c>
    </row>
    <row r="584" spans="1:65" s="14" customFormat="1" ht="10.199999999999999">
      <c r="B584" s="217"/>
      <c r="C584" s="218"/>
      <c r="D584" s="200" t="s">
        <v>143</v>
      </c>
      <c r="E584" s="219" t="s">
        <v>1</v>
      </c>
      <c r="F584" s="220" t="s">
        <v>771</v>
      </c>
      <c r="G584" s="218"/>
      <c r="H584" s="221">
        <v>5.3</v>
      </c>
      <c r="I584" s="222"/>
      <c r="J584" s="218"/>
      <c r="K584" s="218"/>
      <c r="L584" s="223"/>
      <c r="M584" s="224"/>
      <c r="N584" s="225"/>
      <c r="O584" s="225"/>
      <c r="P584" s="225"/>
      <c r="Q584" s="225"/>
      <c r="R584" s="225"/>
      <c r="S584" s="225"/>
      <c r="T584" s="226"/>
      <c r="AT584" s="227" t="s">
        <v>143</v>
      </c>
      <c r="AU584" s="227" t="s">
        <v>83</v>
      </c>
      <c r="AV584" s="14" t="s">
        <v>83</v>
      </c>
      <c r="AW584" s="14" t="s">
        <v>30</v>
      </c>
      <c r="AX584" s="14" t="s">
        <v>73</v>
      </c>
      <c r="AY584" s="227" t="s">
        <v>131</v>
      </c>
    </row>
    <row r="585" spans="1:65" s="15" customFormat="1" ht="10.199999999999999">
      <c r="B585" s="228"/>
      <c r="C585" s="229"/>
      <c r="D585" s="200" t="s">
        <v>143</v>
      </c>
      <c r="E585" s="230" t="s">
        <v>1</v>
      </c>
      <c r="F585" s="231" t="s">
        <v>146</v>
      </c>
      <c r="G585" s="229"/>
      <c r="H585" s="232">
        <v>5.3</v>
      </c>
      <c r="I585" s="233"/>
      <c r="J585" s="229"/>
      <c r="K585" s="229"/>
      <c r="L585" s="234"/>
      <c r="M585" s="235"/>
      <c r="N585" s="236"/>
      <c r="O585" s="236"/>
      <c r="P585" s="236"/>
      <c r="Q585" s="236"/>
      <c r="R585" s="236"/>
      <c r="S585" s="236"/>
      <c r="T585" s="237"/>
      <c r="AT585" s="238" t="s">
        <v>143</v>
      </c>
      <c r="AU585" s="238" t="s">
        <v>83</v>
      </c>
      <c r="AV585" s="15" t="s">
        <v>139</v>
      </c>
      <c r="AW585" s="15" t="s">
        <v>30</v>
      </c>
      <c r="AX585" s="15" t="s">
        <v>81</v>
      </c>
      <c r="AY585" s="238" t="s">
        <v>131</v>
      </c>
    </row>
    <row r="586" spans="1:65" s="2" customFormat="1" ht="24.15" customHeight="1">
      <c r="A586" s="35"/>
      <c r="B586" s="36"/>
      <c r="C586" s="187" t="s">
        <v>772</v>
      </c>
      <c r="D586" s="187" t="s">
        <v>134</v>
      </c>
      <c r="E586" s="188" t="s">
        <v>773</v>
      </c>
      <c r="F586" s="189" t="s">
        <v>774</v>
      </c>
      <c r="G586" s="190" t="s">
        <v>176</v>
      </c>
      <c r="H586" s="191">
        <v>1.5</v>
      </c>
      <c r="I586" s="192"/>
      <c r="J586" s="193">
        <f>ROUND(I586*H586,2)</f>
        <v>0</v>
      </c>
      <c r="K586" s="189" t="s">
        <v>138</v>
      </c>
      <c r="L586" s="40"/>
      <c r="M586" s="194" t="s">
        <v>1</v>
      </c>
      <c r="N586" s="195" t="s">
        <v>38</v>
      </c>
      <c r="O586" s="72"/>
      <c r="P586" s="196">
        <f>O586*H586</f>
        <v>0</v>
      </c>
      <c r="Q586" s="196">
        <v>0</v>
      </c>
      <c r="R586" s="196">
        <f>Q586*H586</f>
        <v>0</v>
      </c>
      <c r="S586" s="196">
        <v>0</v>
      </c>
      <c r="T586" s="197">
        <f>S586*H586</f>
        <v>0</v>
      </c>
      <c r="U586" s="35"/>
      <c r="V586" s="35"/>
      <c r="W586" s="35"/>
      <c r="X586" s="35"/>
      <c r="Y586" s="35"/>
      <c r="Z586" s="35"/>
      <c r="AA586" s="35"/>
      <c r="AB586" s="35"/>
      <c r="AC586" s="35"/>
      <c r="AD586" s="35"/>
      <c r="AE586" s="35"/>
      <c r="AR586" s="198" t="s">
        <v>189</v>
      </c>
      <c r="AT586" s="198" t="s">
        <v>134</v>
      </c>
      <c r="AU586" s="198" t="s">
        <v>83</v>
      </c>
      <c r="AY586" s="18" t="s">
        <v>131</v>
      </c>
      <c r="BE586" s="199">
        <f>IF(N586="základní",J586,0)</f>
        <v>0</v>
      </c>
      <c r="BF586" s="199">
        <f>IF(N586="snížená",J586,0)</f>
        <v>0</v>
      </c>
      <c r="BG586" s="199">
        <f>IF(N586="zákl. přenesená",J586,0)</f>
        <v>0</v>
      </c>
      <c r="BH586" s="199">
        <f>IF(N586="sníž. přenesená",J586,0)</f>
        <v>0</v>
      </c>
      <c r="BI586" s="199">
        <f>IF(N586="nulová",J586,0)</f>
        <v>0</v>
      </c>
      <c r="BJ586" s="18" t="s">
        <v>81</v>
      </c>
      <c r="BK586" s="199">
        <f>ROUND(I586*H586,2)</f>
        <v>0</v>
      </c>
      <c r="BL586" s="18" t="s">
        <v>189</v>
      </c>
      <c r="BM586" s="198" t="s">
        <v>775</v>
      </c>
    </row>
    <row r="587" spans="1:65" s="2" customFormat="1" ht="10.199999999999999">
      <c r="A587" s="35"/>
      <c r="B587" s="36"/>
      <c r="C587" s="37"/>
      <c r="D587" s="200" t="s">
        <v>140</v>
      </c>
      <c r="E587" s="37"/>
      <c r="F587" s="201" t="s">
        <v>774</v>
      </c>
      <c r="G587" s="37"/>
      <c r="H587" s="37"/>
      <c r="I587" s="202"/>
      <c r="J587" s="37"/>
      <c r="K587" s="37"/>
      <c r="L587" s="40"/>
      <c r="M587" s="203"/>
      <c r="N587" s="204"/>
      <c r="O587" s="72"/>
      <c r="P587" s="72"/>
      <c r="Q587" s="72"/>
      <c r="R587" s="72"/>
      <c r="S587" s="72"/>
      <c r="T587" s="73"/>
      <c r="U587" s="35"/>
      <c r="V587" s="35"/>
      <c r="W587" s="35"/>
      <c r="X587" s="35"/>
      <c r="Y587" s="35"/>
      <c r="Z587" s="35"/>
      <c r="AA587" s="35"/>
      <c r="AB587" s="35"/>
      <c r="AC587" s="35"/>
      <c r="AD587" s="35"/>
      <c r="AE587" s="35"/>
      <c r="AT587" s="18" t="s">
        <v>140</v>
      </c>
      <c r="AU587" s="18" t="s">
        <v>83</v>
      </c>
    </row>
    <row r="588" spans="1:65" s="2" customFormat="1" ht="10.199999999999999">
      <c r="A588" s="35"/>
      <c r="B588" s="36"/>
      <c r="C588" s="37"/>
      <c r="D588" s="205" t="s">
        <v>141</v>
      </c>
      <c r="E588" s="37"/>
      <c r="F588" s="206" t="s">
        <v>776</v>
      </c>
      <c r="G588" s="37"/>
      <c r="H588" s="37"/>
      <c r="I588" s="202"/>
      <c r="J588" s="37"/>
      <c r="K588" s="37"/>
      <c r="L588" s="40"/>
      <c r="M588" s="203"/>
      <c r="N588" s="204"/>
      <c r="O588" s="72"/>
      <c r="P588" s="72"/>
      <c r="Q588" s="72"/>
      <c r="R588" s="72"/>
      <c r="S588" s="72"/>
      <c r="T588" s="73"/>
      <c r="U588" s="35"/>
      <c r="V588" s="35"/>
      <c r="W588" s="35"/>
      <c r="X588" s="35"/>
      <c r="Y588" s="35"/>
      <c r="Z588" s="35"/>
      <c r="AA588" s="35"/>
      <c r="AB588" s="35"/>
      <c r="AC588" s="35"/>
      <c r="AD588" s="35"/>
      <c r="AE588" s="35"/>
      <c r="AT588" s="18" t="s">
        <v>141</v>
      </c>
      <c r="AU588" s="18" t="s">
        <v>83</v>
      </c>
    </row>
    <row r="589" spans="1:65" s="13" customFormat="1" ht="10.199999999999999">
      <c r="B589" s="207"/>
      <c r="C589" s="208"/>
      <c r="D589" s="200" t="s">
        <v>143</v>
      </c>
      <c r="E589" s="209" t="s">
        <v>1</v>
      </c>
      <c r="F589" s="210" t="s">
        <v>777</v>
      </c>
      <c r="G589" s="208"/>
      <c r="H589" s="209" t="s">
        <v>1</v>
      </c>
      <c r="I589" s="211"/>
      <c r="J589" s="208"/>
      <c r="K589" s="208"/>
      <c r="L589" s="212"/>
      <c r="M589" s="213"/>
      <c r="N589" s="214"/>
      <c r="O589" s="214"/>
      <c r="P589" s="214"/>
      <c r="Q589" s="214"/>
      <c r="R589" s="214"/>
      <c r="S589" s="214"/>
      <c r="T589" s="215"/>
      <c r="AT589" s="216" t="s">
        <v>143</v>
      </c>
      <c r="AU589" s="216" t="s">
        <v>83</v>
      </c>
      <c r="AV589" s="13" t="s">
        <v>81</v>
      </c>
      <c r="AW589" s="13" t="s">
        <v>30</v>
      </c>
      <c r="AX589" s="13" t="s">
        <v>73</v>
      </c>
      <c r="AY589" s="216" t="s">
        <v>131</v>
      </c>
    </row>
    <row r="590" spans="1:65" s="14" customFormat="1" ht="10.199999999999999">
      <c r="B590" s="217"/>
      <c r="C590" s="218"/>
      <c r="D590" s="200" t="s">
        <v>143</v>
      </c>
      <c r="E590" s="219" t="s">
        <v>1</v>
      </c>
      <c r="F590" s="220" t="s">
        <v>778</v>
      </c>
      <c r="G590" s="218"/>
      <c r="H590" s="221">
        <v>1.5</v>
      </c>
      <c r="I590" s="222"/>
      <c r="J590" s="218"/>
      <c r="K590" s="218"/>
      <c r="L590" s="223"/>
      <c r="M590" s="224"/>
      <c r="N590" s="225"/>
      <c r="O590" s="225"/>
      <c r="P590" s="225"/>
      <c r="Q590" s="225"/>
      <c r="R590" s="225"/>
      <c r="S590" s="225"/>
      <c r="T590" s="226"/>
      <c r="AT590" s="227" t="s">
        <v>143</v>
      </c>
      <c r="AU590" s="227" t="s">
        <v>83</v>
      </c>
      <c r="AV590" s="14" t="s">
        <v>83</v>
      </c>
      <c r="AW590" s="14" t="s">
        <v>30</v>
      </c>
      <c r="AX590" s="14" t="s">
        <v>73</v>
      </c>
      <c r="AY590" s="227" t="s">
        <v>131</v>
      </c>
    </row>
    <row r="591" spans="1:65" s="15" customFormat="1" ht="10.199999999999999">
      <c r="B591" s="228"/>
      <c r="C591" s="229"/>
      <c r="D591" s="200" t="s">
        <v>143</v>
      </c>
      <c r="E591" s="230" t="s">
        <v>1</v>
      </c>
      <c r="F591" s="231" t="s">
        <v>146</v>
      </c>
      <c r="G591" s="229"/>
      <c r="H591" s="232">
        <v>1.5</v>
      </c>
      <c r="I591" s="233"/>
      <c r="J591" s="229"/>
      <c r="K591" s="229"/>
      <c r="L591" s="234"/>
      <c r="M591" s="235"/>
      <c r="N591" s="236"/>
      <c r="O591" s="236"/>
      <c r="P591" s="236"/>
      <c r="Q591" s="236"/>
      <c r="R591" s="236"/>
      <c r="S591" s="236"/>
      <c r="T591" s="237"/>
      <c r="AT591" s="238" t="s">
        <v>143</v>
      </c>
      <c r="AU591" s="238" t="s">
        <v>83</v>
      </c>
      <c r="AV591" s="15" t="s">
        <v>139</v>
      </c>
      <c r="AW591" s="15" t="s">
        <v>30</v>
      </c>
      <c r="AX591" s="15" t="s">
        <v>81</v>
      </c>
      <c r="AY591" s="238" t="s">
        <v>131</v>
      </c>
    </row>
    <row r="592" spans="1:65" s="2" customFormat="1" ht="24.15" customHeight="1">
      <c r="A592" s="35"/>
      <c r="B592" s="36"/>
      <c r="C592" s="187" t="s">
        <v>535</v>
      </c>
      <c r="D592" s="187" t="s">
        <v>134</v>
      </c>
      <c r="E592" s="188" t="s">
        <v>779</v>
      </c>
      <c r="F592" s="189" t="s">
        <v>780</v>
      </c>
      <c r="G592" s="190" t="s">
        <v>176</v>
      </c>
      <c r="H592" s="191">
        <v>5.3</v>
      </c>
      <c r="I592" s="192"/>
      <c r="J592" s="193">
        <f>ROUND(I592*H592,2)</f>
        <v>0</v>
      </c>
      <c r="K592" s="189" t="s">
        <v>138</v>
      </c>
      <c r="L592" s="40"/>
      <c r="M592" s="194" t="s">
        <v>1</v>
      </c>
      <c r="N592" s="195" t="s">
        <v>38</v>
      </c>
      <c r="O592" s="72"/>
      <c r="P592" s="196">
        <f>O592*H592</f>
        <v>0</v>
      </c>
      <c r="Q592" s="196">
        <v>0</v>
      </c>
      <c r="R592" s="196">
        <f>Q592*H592</f>
        <v>0</v>
      </c>
      <c r="S592" s="196">
        <v>0</v>
      </c>
      <c r="T592" s="197">
        <f>S592*H592</f>
        <v>0</v>
      </c>
      <c r="U592" s="35"/>
      <c r="V592" s="35"/>
      <c r="W592" s="35"/>
      <c r="X592" s="35"/>
      <c r="Y592" s="35"/>
      <c r="Z592" s="35"/>
      <c r="AA592" s="35"/>
      <c r="AB592" s="35"/>
      <c r="AC592" s="35"/>
      <c r="AD592" s="35"/>
      <c r="AE592" s="35"/>
      <c r="AR592" s="198" t="s">
        <v>189</v>
      </c>
      <c r="AT592" s="198" t="s">
        <v>134</v>
      </c>
      <c r="AU592" s="198" t="s">
        <v>83</v>
      </c>
      <c r="AY592" s="18" t="s">
        <v>131</v>
      </c>
      <c r="BE592" s="199">
        <f>IF(N592="základní",J592,0)</f>
        <v>0</v>
      </c>
      <c r="BF592" s="199">
        <f>IF(N592="snížená",J592,0)</f>
        <v>0</v>
      </c>
      <c r="BG592" s="199">
        <f>IF(N592="zákl. přenesená",J592,0)</f>
        <v>0</v>
      </c>
      <c r="BH592" s="199">
        <f>IF(N592="sníž. přenesená",J592,0)</f>
        <v>0</v>
      </c>
      <c r="BI592" s="199">
        <f>IF(N592="nulová",J592,0)</f>
        <v>0</v>
      </c>
      <c r="BJ592" s="18" t="s">
        <v>81</v>
      </c>
      <c r="BK592" s="199">
        <f>ROUND(I592*H592,2)</f>
        <v>0</v>
      </c>
      <c r="BL592" s="18" t="s">
        <v>189</v>
      </c>
      <c r="BM592" s="198" t="s">
        <v>781</v>
      </c>
    </row>
    <row r="593" spans="1:65" s="2" customFormat="1" ht="10.199999999999999">
      <c r="A593" s="35"/>
      <c r="B593" s="36"/>
      <c r="C593" s="37"/>
      <c r="D593" s="200" t="s">
        <v>140</v>
      </c>
      <c r="E593" s="37"/>
      <c r="F593" s="201" t="s">
        <v>780</v>
      </c>
      <c r="G593" s="37"/>
      <c r="H593" s="37"/>
      <c r="I593" s="202"/>
      <c r="J593" s="37"/>
      <c r="K593" s="37"/>
      <c r="L593" s="40"/>
      <c r="M593" s="203"/>
      <c r="N593" s="204"/>
      <c r="O593" s="72"/>
      <c r="P593" s="72"/>
      <c r="Q593" s="72"/>
      <c r="R593" s="72"/>
      <c r="S593" s="72"/>
      <c r="T593" s="73"/>
      <c r="U593" s="35"/>
      <c r="V593" s="35"/>
      <c r="W593" s="35"/>
      <c r="X593" s="35"/>
      <c r="Y593" s="35"/>
      <c r="Z593" s="35"/>
      <c r="AA593" s="35"/>
      <c r="AB593" s="35"/>
      <c r="AC593" s="35"/>
      <c r="AD593" s="35"/>
      <c r="AE593" s="35"/>
      <c r="AT593" s="18" t="s">
        <v>140</v>
      </c>
      <c r="AU593" s="18" t="s">
        <v>83</v>
      </c>
    </row>
    <row r="594" spans="1:65" s="2" customFormat="1" ht="10.199999999999999">
      <c r="A594" s="35"/>
      <c r="B594" s="36"/>
      <c r="C594" s="37"/>
      <c r="D594" s="205" t="s">
        <v>141</v>
      </c>
      <c r="E594" s="37"/>
      <c r="F594" s="206" t="s">
        <v>782</v>
      </c>
      <c r="G594" s="37"/>
      <c r="H594" s="37"/>
      <c r="I594" s="202"/>
      <c r="J594" s="37"/>
      <c r="K594" s="37"/>
      <c r="L594" s="40"/>
      <c r="M594" s="203"/>
      <c r="N594" s="204"/>
      <c r="O594" s="72"/>
      <c r="P594" s="72"/>
      <c r="Q594" s="72"/>
      <c r="R594" s="72"/>
      <c r="S594" s="72"/>
      <c r="T594" s="73"/>
      <c r="U594" s="35"/>
      <c r="V594" s="35"/>
      <c r="W594" s="35"/>
      <c r="X594" s="35"/>
      <c r="Y594" s="35"/>
      <c r="Z594" s="35"/>
      <c r="AA594" s="35"/>
      <c r="AB594" s="35"/>
      <c r="AC594" s="35"/>
      <c r="AD594" s="35"/>
      <c r="AE594" s="35"/>
      <c r="AT594" s="18" t="s">
        <v>141</v>
      </c>
      <c r="AU594" s="18" t="s">
        <v>83</v>
      </c>
    </row>
    <row r="595" spans="1:65" s="13" customFormat="1" ht="10.199999999999999">
      <c r="B595" s="207"/>
      <c r="C595" s="208"/>
      <c r="D595" s="200" t="s">
        <v>143</v>
      </c>
      <c r="E595" s="209" t="s">
        <v>1</v>
      </c>
      <c r="F595" s="210" t="s">
        <v>770</v>
      </c>
      <c r="G595" s="208"/>
      <c r="H595" s="209" t="s">
        <v>1</v>
      </c>
      <c r="I595" s="211"/>
      <c r="J595" s="208"/>
      <c r="K595" s="208"/>
      <c r="L595" s="212"/>
      <c r="M595" s="213"/>
      <c r="N595" s="214"/>
      <c r="O595" s="214"/>
      <c r="P595" s="214"/>
      <c r="Q595" s="214"/>
      <c r="R595" s="214"/>
      <c r="S595" s="214"/>
      <c r="T595" s="215"/>
      <c r="AT595" s="216" t="s">
        <v>143</v>
      </c>
      <c r="AU595" s="216" t="s">
        <v>83</v>
      </c>
      <c r="AV595" s="13" t="s">
        <v>81</v>
      </c>
      <c r="AW595" s="13" t="s">
        <v>30</v>
      </c>
      <c r="AX595" s="13" t="s">
        <v>73</v>
      </c>
      <c r="AY595" s="216" t="s">
        <v>131</v>
      </c>
    </row>
    <row r="596" spans="1:65" s="13" customFormat="1" ht="10.199999999999999">
      <c r="B596" s="207"/>
      <c r="C596" s="208"/>
      <c r="D596" s="200" t="s">
        <v>143</v>
      </c>
      <c r="E596" s="209" t="s">
        <v>1</v>
      </c>
      <c r="F596" s="210" t="s">
        <v>745</v>
      </c>
      <c r="G596" s="208"/>
      <c r="H596" s="209" t="s">
        <v>1</v>
      </c>
      <c r="I596" s="211"/>
      <c r="J596" s="208"/>
      <c r="K596" s="208"/>
      <c r="L596" s="212"/>
      <c r="M596" s="213"/>
      <c r="N596" s="214"/>
      <c r="O596" s="214"/>
      <c r="P596" s="214"/>
      <c r="Q596" s="214"/>
      <c r="R596" s="214"/>
      <c r="S596" s="214"/>
      <c r="T596" s="215"/>
      <c r="AT596" s="216" t="s">
        <v>143</v>
      </c>
      <c r="AU596" s="216" t="s">
        <v>83</v>
      </c>
      <c r="AV596" s="13" t="s">
        <v>81</v>
      </c>
      <c r="AW596" s="13" t="s">
        <v>30</v>
      </c>
      <c r="AX596" s="13" t="s">
        <v>73</v>
      </c>
      <c r="AY596" s="216" t="s">
        <v>131</v>
      </c>
    </row>
    <row r="597" spans="1:65" s="14" customFormat="1" ht="10.199999999999999">
      <c r="B597" s="217"/>
      <c r="C597" s="218"/>
      <c r="D597" s="200" t="s">
        <v>143</v>
      </c>
      <c r="E597" s="219" t="s">
        <v>1</v>
      </c>
      <c r="F597" s="220" t="s">
        <v>771</v>
      </c>
      <c r="G597" s="218"/>
      <c r="H597" s="221">
        <v>5.3</v>
      </c>
      <c r="I597" s="222"/>
      <c r="J597" s="218"/>
      <c r="K597" s="218"/>
      <c r="L597" s="223"/>
      <c r="M597" s="224"/>
      <c r="N597" s="225"/>
      <c r="O597" s="225"/>
      <c r="P597" s="225"/>
      <c r="Q597" s="225"/>
      <c r="R597" s="225"/>
      <c r="S597" s="225"/>
      <c r="T597" s="226"/>
      <c r="AT597" s="227" t="s">
        <v>143</v>
      </c>
      <c r="AU597" s="227" t="s">
        <v>83</v>
      </c>
      <c r="AV597" s="14" t="s">
        <v>83</v>
      </c>
      <c r="AW597" s="14" t="s">
        <v>30</v>
      </c>
      <c r="AX597" s="14" t="s">
        <v>73</v>
      </c>
      <c r="AY597" s="227" t="s">
        <v>131</v>
      </c>
    </row>
    <row r="598" spans="1:65" s="15" customFormat="1" ht="10.199999999999999">
      <c r="B598" s="228"/>
      <c r="C598" s="229"/>
      <c r="D598" s="200" t="s">
        <v>143</v>
      </c>
      <c r="E598" s="230" t="s">
        <v>1</v>
      </c>
      <c r="F598" s="231" t="s">
        <v>146</v>
      </c>
      <c r="G598" s="229"/>
      <c r="H598" s="232">
        <v>5.3</v>
      </c>
      <c r="I598" s="233"/>
      <c r="J598" s="229"/>
      <c r="K598" s="229"/>
      <c r="L598" s="234"/>
      <c r="M598" s="235"/>
      <c r="N598" s="236"/>
      <c r="O598" s="236"/>
      <c r="P598" s="236"/>
      <c r="Q598" s="236"/>
      <c r="R598" s="236"/>
      <c r="S598" s="236"/>
      <c r="T598" s="237"/>
      <c r="AT598" s="238" t="s">
        <v>143</v>
      </c>
      <c r="AU598" s="238" t="s">
        <v>83</v>
      </c>
      <c r="AV598" s="15" t="s">
        <v>139</v>
      </c>
      <c r="AW598" s="15" t="s">
        <v>30</v>
      </c>
      <c r="AX598" s="15" t="s">
        <v>81</v>
      </c>
      <c r="AY598" s="238" t="s">
        <v>131</v>
      </c>
    </row>
    <row r="599" spans="1:65" s="2" customFormat="1" ht="24.15" customHeight="1">
      <c r="A599" s="35"/>
      <c r="B599" s="36"/>
      <c r="C599" s="187" t="s">
        <v>783</v>
      </c>
      <c r="D599" s="187" t="s">
        <v>134</v>
      </c>
      <c r="E599" s="188" t="s">
        <v>784</v>
      </c>
      <c r="F599" s="189" t="s">
        <v>785</v>
      </c>
      <c r="G599" s="190" t="s">
        <v>268</v>
      </c>
      <c r="H599" s="191">
        <v>5</v>
      </c>
      <c r="I599" s="192"/>
      <c r="J599" s="193">
        <f>ROUND(I599*H599,2)</f>
        <v>0</v>
      </c>
      <c r="K599" s="189" t="s">
        <v>138</v>
      </c>
      <c r="L599" s="40"/>
      <c r="M599" s="194" t="s">
        <v>1</v>
      </c>
      <c r="N599" s="195" t="s">
        <v>38</v>
      </c>
      <c r="O599" s="72"/>
      <c r="P599" s="196">
        <f>O599*H599</f>
        <v>0</v>
      </c>
      <c r="Q599" s="196">
        <v>0</v>
      </c>
      <c r="R599" s="196">
        <f>Q599*H599</f>
        <v>0</v>
      </c>
      <c r="S599" s="196">
        <v>0</v>
      </c>
      <c r="T599" s="197">
        <f>S599*H599</f>
        <v>0</v>
      </c>
      <c r="U599" s="35"/>
      <c r="V599" s="35"/>
      <c r="W599" s="35"/>
      <c r="X599" s="35"/>
      <c r="Y599" s="35"/>
      <c r="Z599" s="35"/>
      <c r="AA599" s="35"/>
      <c r="AB599" s="35"/>
      <c r="AC599" s="35"/>
      <c r="AD599" s="35"/>
      <c r="AE599" s="35"/>
      <c r="AR599" s="198" t="s">
        <v>189</v>
      </c>
      <c r="AT599" s="198" t="s">
        <v>134</v>
      </c>
      <c r="AU599" s="198" t="s">
        <v>83</v>
      </c>
      <c r="AY599" s="18" t="s">
        <v>131</v>
      </c>
      <c r="BE599" s="199">
        <f>IF(N599="základní",J599,0)</f>
        <v>0</v>
      </c>
      <c r="BF599" s="199">
        <f>IF(N599="snížená",J599,0)</f>
        <v>0</v>
      </c>
      <c r="BG599" s="199">
        <f>IF(N599="zákl. přenesená",J599,0)</f>
        <v>0</v>
      </c>
      <c r="BH599" s="199">
        <f>IF(N599="sníž. přenesená",J599,0)</f>
        <v>0</v>
      </c>
      <c r="BI599" s="199">
        <f>IF(N599="nulová",J599,0)</f>
        <v>0</v>
      </c>
      <c r="BJ599" s="18" t="s">
        <v>81</v>
      </c>
      <c r="BK599" s="199">
        <f>ROUND(I599*H599,2)</f>
        <v>0</v>
      </c>
      <c r="BL599" s="18" t="s">
        <v>189</v>
      </c>
      <c r="BM599" s="198" t="s">
        <v>786</v>
      </c>
    </row>
    <row r="600" spans="1:65" s="2" customFormat="1" ht="19.2">
      <c r="A600" s="35"/>
      <c r="B600" s="36"/>
      <c r="C600" s="37"/>
      <c r="D600" s="200" t="s">
        <v>140</v>
      </c>
      <c r="E600" s="37"/>
      <c r="F600" s="201" t="s">
        <v>785</v>
      </c>
      <c r="G600" s="37"/>
      <c r="H600" s="37"/>
      <c r="I600" s="202"/>
      <c r="J600" s="37"/>
      <c r="K600" s="37"/>
      <c r="L600" s="40"/>
      <c r="M600" s="203"/>
      <c r="N600" s="204"/>
      <c r="O600" s="72"/>
      <c r="P600" s="72"/>
      <c r="Q600" s="72"/>
      <c r="R600" s="72"/>
      <c r="S600" s="72"/>
      <c r="T600" s="73"/>
      <c r="U600" s="35"/>
      <c r="V600" s="35"/>
      <c r="W600" s="35"/>
      <c r="X600" s="35"/>
      <c r="Y600" s="35"/>
      <c r="Z600" s="35"/>
      <c r="AA600" s="35"/>
      <c r="AB600" s="35"/>
      <c r="AC600" s="35"/>
      <c r="AD600" s="35"/>
      <c r="AE600" s="35"/>
      <c r="AT600" s="18" t="s">
        <v>140</v>
      </c>
      <c r="AU600" s="18" t="s">
        <v>83</v>
      </c>
    </row>
    <row r="601" spans="1:65" s="2" customFormat="1" ht="10.199999999999999">
      <c r="A601" s="35"/>
      <c r="B601" s="36"/>
      <c r="C601" s="37"/>
      <c r="D601" s="205" t="s">
        <v>141</v>
      </c>
      <c r="E601" s="37"/>
      <c r="F601" s="206" t="s">
        <v>787</v>
      </c>
      <c r="G601" s="37"/>
      <c r="H601" s="37"/>
      <c r="I601" s="202"/>
      <c r="J601" s="37"/>
      <c r="K601" s="37"/>
      <c r="L601" s="40"/>
      <c r="M601" s="203"/>
      <c r="N601" s="204"/>
      <c r="O601" s="72"/>
      <c r="P601" s="72"/>
      <c r="Q601" s="72"/>
      <c r="R601" s="72"/>
      <c r="S601" s="72"/>
      <c r="T601" s="73"/>
      <c r="U601" s="35"/>
      <c r="V601" s="35"/>
      <c r="W601" s="35"/>
      <c r="X601" s="35"/>
      <c r="Y601" s="35"/>
      <c r="Z601" s="35"/>
      <c r="AA601" s="35"/>
      <c r="AB601" s="35"/>
      <c r="AC601" s="35"/>
      <c r="AD601" s="35"/>
      <c r="AE601" s="35"/>
      <c r="AT601" s="18" t="s">
        <v>141</v>
      </c>
      <c r="AU601" s="18" t="s">
        <v>83</v>
      </c>
    </row>
    <row r="602" spans="1:65" s="2" customFormat="1" ht="49.05" customHeight="1">
      <c r="A602" s="35"/>
      <c r="B602" s="36"/>
      <c r="C602" s="187" t="s">
        <v>540</v>
      </c>
      <c r="D602" s="187" t="s">
        <v>134</v>
      </c>
      <c r="E602" s="188" t="s">
        <v>788</v>
      </c>
      <c r="F602" s="189" t="s">
        <v>789</v>
      </c>
      <c r="G602" s="190" t="s">
        <v>217</v>
      </c>
      <c r="H602" s="191">
        <v>7.0999999999999994E-2</v>
      </c>
      <c r="I602" s="192"/>
      <c r="J602" s="193">
        <f>ROUND(I602*H602,2)</f>
        <v>0</v>
      </c>
      <c r="K602" s="189" t="s">
        <v>138</v>
      </c>
      <c r="L602" s="40"/>
      <c r="M602" s="194" t="s">
        <v>1</v>
      </c>
      <c r="N602" s="195" t="s">
        <v>38</v>
      </c>
      <c r="O602" s="72"/>
      <c r="P602" s="196">
        <f>O602*H602</f>
        <v>0</v>
      </c>
      <c r="Q602" s="196">
        <v>0</v>
      </c>
      <c r="R602" s="196">
        <f>Q602*H602</f>
        <v>0</v>
      </c>
      <c r="S602" s="196">
        <v>0</v>
      </c>
      <c r="T602" s="197">
        <f>S602*H602</f>
        <v>0</v>
      </c>
      <c r="U602" s="35"/>
      <c r="V602" s="35"/>
      <c r="W602" s="35"/>
      <c r="X602" s="35"/>
      <c r="Y602" s="35"/>
      <c r="Z602" s="35"/>
      <c r="AA602" s="35"/>
      <c r="AB602" s="35"/>
      <c r="AC602" s="35"/>
      <c r="AD602" s="35"/>
      <c r="AE602" s="35"/>
      <c r="AR602" s="198" t="s">
        <v>189</v>
      </c>
      <c r="AT602" s="198" t="s">
        <v>134</v>
      </c>
      <c r="AU602" s="198" t="s">
        <v>83</v>
      </c>
      <c r="AY602" s="18" t="s">
        <v>131</v>
      </c>
      <c r="BE602" s="199">
        <f>IF(N602="základní",J602,0)</f>
        <v>0</v>
      </c>
      <c r="BF602" s="199">
        <f>IF(N602="snížená",J602,0)</f>
        <v>0</v>
      </c>
      <c r="BG602" s="199">
        <f>IF(N602="zákl. přenesená",J602,0)</f>
        <v>0</v>
      </c>
      <c r="BH602" s="199">
        <f>IF(N602="sníž. přenesená",J602,0)</f>
        <v>0</v>
      </c>
      <c r="BI602" s="199">
        <f>IF(N602="nulová",J602,0)</f>
        <v>0</v>
      </c>
      <c r="BJ602" s="18" t="s">
        <v>81</v>
      </c>
      <c r="BK602" s="199">
        <f>ROUND(I602*H602,2)</f>
        <v>0</v>
      </c>
      <c r="BL602" s="18" t="s">
        <v>189</v>
      </c>
      <c r="BM602" s="198" t="s">
        <v>790</v>
      </c>
    </row>
    <row r="603" spans="1:65" s="2" customFormat="1" ht="28.8">
      <c r="A603" s="35"/>
      <c r="B603" s="36"/>
      <c r="C603" s="37"/>
      <c r="D603" s="200" t="s">
        <v>140</v>
      </c>
      <c r="E603" s="37"/>
      <c r="F603" s="201" t="s">
        <v>789</v>
      </c>
      <c r="G603" s="37"/>
      <c r="H603" s="37"/>
      <c r="I603" s="202"/>
      <c r="J603" s="37"/>
      <c r="K603" s="37"/>
      <c r="L603" s="40"/>
      <c r="M603" s="203"/>
      <c r="N603" s="204"/>
      <c r="O603" s="72"/>
      <c r="P603" s="72"/>
      <c r="Q603" s="72"/>
      <c r="R603" s="72"/>
      <c r="S603" s="72"/>
      <c r="T603" s="73"/>
      <c r="U603" s="35"/>
      <c r="V603" s="35"/>
      <c r="W603" s="35"/>
      <c r="X603" s="35"/>
      <c r="Y603" s="35"/>
      <c r="Z603" s="35"/>
      <c r="AA603" s="35"/>
      <c r="AB603" s="35"/>
      <c r="AC603" s="35"/>
      <c r="AD603" s="35"/>
      <c r="AE603" s="35"/>
      <c r="AT603" s="18" t="s">
        <v>140</v>
      </c>
      <c r="AU603" s="18" t="s">
        <v>83</v>
      </c>
    </row>
    <row r="604" spans="1:65" s="2" customFormat="1" ht="10.199999999999999">
      <c r="A604" s="35"/>
      <c r="B604" s="36"/>
      <c r="C604" s="37"/>
      <c r="D604" s="205" t="s">
        <v>141</v>
      </c>
      <c r="E604" s="37"/>
      <c r="F604" s="206" t="s">
        <v>791</v>
      </c>
      <c r="G604" s="37"/>
      <c r="H604" s="37"/>
      <c r="I604" s="202"/>
      <c r="J604" s="37"/>
      <c r="K604" s="37"/>
      <c r="L604" s="40"/>
      <c r="M604" s="203"/>
      <c r="N604" s="204"/>
      <c r="O604" s="72"/>
      <c r="P604" s="72"/>
      <c r="Q604" s="72"/>
      <c r="R604" s="72"/>
      <c r="S604" s="72"/>
      <c r="T604" s="73"/>
      <c r="U604" s="35"/>
      <c r="V604" s="35"/>
      <c r="W604" s="35"/>
      <c r="X604" s="35"/>
      <c r="Y604" s="35"/>
      <c r="Z604" s="35"/>
      <c r="AA604" s="35"/>
      <c r="AB604" s="35"/>
      <c r="AC604" s="35"/>
      <c r="AD604" s="35"/>
      <c r="AE604" s="35"/>
      <c r="AT604" s="18" t="s">
        <v>141</v>
      </c>
      <c r="AU604" s="18" t="s">
        <v>83</v>
      </c>
    </row>
    <row r="605" spans="1:65" s="12" customFormat="1" ht="22.8" customHeight="1">
      <c r="B605" s="171"/>
      <c r="C605" s="172"/>
      <c r="D605" s="173" t="s">
        <v>72</v>
      </c>
      <c r="E605" s="185" t="s">
        <v>792</v>
      </c>
      <c r="F605" s="185" t="s">
        <v>793</v>
      </c>
      <c r="G605" s="172"/>
      <c r="H605" s="172"/>
      <c r="I605" s="175"/>
      <c r="J605" s="186">
        <f>BK605</f>
        <v>0</v>
      </c>
      <c r="K605" s="172"/>
      <c r="L605" s="177"/>
      <c r="M605" s="178"/>
      <c r="N605" s="179"/>
      <c r="O605" s="179"/>
      <c r="P605" s="180">
        <f>SUM(P606:P729)</f>
        <v>0</v>
      </c>
      <c r="Q605" s="179"/>
      <c r="R605" s="180">
        <f>SUM(R606:R729)</f>
        <v>0</v>
      </c>
      <c r="S605" s="179"/>
      <c r="T605" s="181">
        <f>SUM(T606:T729)</f>
        <v>0</v>
      </c>
      <c r="AR605" s="182" t="s">
        <v>83</v>
      </c>
      <c r="AT605" s="183" t="s">
        <v>72</v>
      </c>
      <c r="AU605" s="183" t="s">
        <v>81</v>
      </c>
      <c r="AY605" s="182" t="s">
        <v>131</v>
      </c>
      <c r="BK605" s="184">
        <f>SUM(BK606:BK729)</f>
        <v>0</v>
      </c>
    </row>
    <row r="606" spans="1:65" s="2" customFormat="1" ht="37.799999999999997" customHeight="1">
      <c r="A606" s="35"/>
      <c r="B606" s="36"/>
      <c r="C606" s="187" t="s">
        <v>794</v>
      </c>
      <c r="D606" s="187" t="s">
        <v>134</v>
      </c>
      <c r="E606" s="188" t="s">
        <v>795</v>
      </c>
      <c r="F606" s="189" t="s">
        <v>796</v>
      </c>
      <c r="G606" s="190" t="s">
        <v>155</v>
      </c>
      <c r="H606" s="191">
        <v>13.212999999999999</v>
      </c>
      <c r="I606" s="192"/>
      <c r="J606" s="193">
        <f>ROUND(I606*H606,2)</f>
        <v>0</v>
      </c>
      <c r="K606" s="189" t="s">
        <v>138</v>
      </c>
      <c r="L606" s="40"/>
      <c r="M606" s="194" t="s">
        <v>1</v>
      </c>
      <c r="N606" s="195" t="s">
        <v>38</v>
      </c>
      <c r="O606" s="72"/>
      <c r="P606" s="196">
        <f>O606*H606</f>
        <v>0</v>
      </c>
      <c r="Q606" s="196">
        <v>0</v>
      </c>
      <c r="R606" s="196">
        <f>Q606*H606</f>
        <v>0</v>
      </c>
      <c r="S606" s="196">
        <v>0</v>
      </c>
      <c r="T606" s="197">
        <f>S606*H606</f>
        <v>0</v>
      </c>
      <c r="U606" s="35"/>
      <c r="V606" s="35"/>
      <c r="W606" s="35"/>
      <c r="X606" s="35"/>
      <c r="Y606" s="35"/>
      <c r="Z606" s="35"/>
      <c r="AA606" s="35"/>
      <c r="AB606" s="35"/>
      <c r="AC606" s="35"/>
      <c r="AD606" s="35"/>
      <c r="AE606" s="35"/>
      <c r="AR606" s="198" t="s">
        <v>189</v>
      </c>
      <c r="AT606" s="198" t="s">
        <v>134</v>
      </c>
      <c r="AU606" s="198" t="s">
        <v>83</v>
      </c>
      <c r="AY606" s="18" t="s">
        <v>131</v>
      </c>
      <c r="BE606" s="199">
        <f>IF(N606="základní",J606,0)</f>
        <v>0</v>
      </c>
      <c r="BF606" s="199">
        <f>IF(N606="snížená",J606,0)</f>
        <v>0</v>
      </c>
      <c r="BG606" s="199">
        <f>IF(N606="zákl. přenesená",J606,0)</f>
        <v>0</v>
      </c>
      <c r="BH606" s="199">
        <f>IF(N606="sníž. přenesená",J606,0)</f>
        <v>0</v>
      </c>
      <c r="BI606" s="199">
        <f>IF(N606="nulová",J606,0)</f>
        <v>0</v>
      </c>
      <c r="BJ606" s="18" t="s">
        <v>81</v>
      </c>
      <c r="BK606" s="199">
        <f>ROUND(I606*H606,2)</f>
        <v>0</v>
      </c>
      <c r="BL606" s="18" t="s">
        <v>189</v>
      </c>
      <c r="BM606" s="198" t="s">
        <v>797</v>
      </c>
    </row>
    <row r="607" spans="1:65" s="2" customFormat="1" ht="19.2">
      <c r="A607" s="35"/>
      <c r="B607" s="36"/>
      <c r="C607" s="37"/>
      <c r="D607" s="200" t="s">
        <v>140</v>
      </c>
      <c r="E607" s="37"/>
      <c r="F607" s="201" t="s">
        <v>796</v>
      </c>
      <c r="G607" s="37"/>
      <c r="H607" s="37"/>
      <c r="I607" s="202"/>
      <c r="J607" s="37"/>
      <c r="K607" s="37"/>
      <c r="L607" s="40"/>
      <c r="M607" s="203"/>
      <c r="N607" s="204"/>
      <c r="O607" s="72"/>
      <c r="P607" s="72"/>
      <c r="Q607" s="72"/>
      <c r="R607" s="72"/>
      <c r="S607" s="72"/>
      <c r="T607" s="73"/>
      <c r="U607" s="35"/>
      <c r="V607" s="35"/>
      <c r="W607" s="35"/>
      <c r="X607" s="35"/>
      <c r="Y607" s="35"/>
      <c r="Z607" s="35"/>
      <c r="AA607" s="35"/>
      <c r="AB607" s="35"/>
      <c r="AC607" s="35"/>
      <c r="AD607" s="35"/>
      <c r="AE607" s="35"/>
      <c r="AT607" s="18" t="s">
        <v>140</v>
      </c>
      <c r="AU607" s="18" t="s">
        <v>83</v>
      </c>
    </row>
    <row r="608" spans="1:65" s="2" customFormat="1" ht="10.199999999999999">
      <c r="A608" s="35"/>
      <c r="B608" s="36"/>
      <c r="C608" s="37"/>
      <c r="D608" s="205" t="s">
        <v>141</v>
      </c>
      <c r="E608" s="37"/>
      <c r="F608" s="206" t="s">
        <v>798</v>
      </c>
      <c r="G608" s="37"/>
      <c r="H608" s="37"/>
      <c r="I608" s="202"/>
      <c r="J608" s="37"/>
      <c r="K608" s="37"/>
      <c r="L608" s="40"/>
      <c r="M608" s="203"/>
      <c r="N608" s="204"/>
      <c r="O608" s="72"/>
      <c r="P608" s="72"/>
      <c r="Q608" s="72"/>
      <c r="R608" s="72"/>
      <c r="S608" s="72"/>
      <c r="T608" s="73"/>
      <c r="U608" s="35"/>
      <c r="V608" s="35"/>
      <c r="W608" s="35"/>
      <c r="X608" s="35"/>
      <c r="Y608" s="35"/>
      <c r="Z608" s="35"/>
      <c r="AA608" s="35"/>
      <c r="AB608" s="35"/>
      <c r="AC608" s="35"/>
      <c r="AD608" s="35"/>
      <c r="AE608" s="35"/>
      <c r="AT608" s="18" t="s">
        <v>141</v>
      </c>
      <c r="AU608" s="18" t="s">
        <v>83</v>
      </c>
    </row>
    <row r="609" spans="1:65" s="13" customFormat="1" ht="10.199999999999999">
      <c r="B609" s="207"/>
      <c r="C609" s="208"/>
      <c r="D609" s="200" t="s">
        <v>143</v>
      </c>
      <c r="E609" s="209" t="s">
        <v>1</v>
      </c>
      <c r="F609" s="210" t="s">
        <v>799</v>
      </c>
      <c r="G609" s="208"/>
      <c r="H609" s="209" t="s">
        <v>1</v>
      </c>
      <c r="I609" s="211"/>
      <c r="J609" s="208"/>
      <c r="K609" s="208"/>
      <c r="L609" s="212"/>
      <c r="M609" s="213"/>
      <c r="N609" s="214"/>
      <c r="O609" s="214"/>
      <c r="P609" s="214"/>
      <c r="Q609" s="214"/>
      <c r="R609" s="214"/>
      <c r="S609" s="214"/>
      <c r="T609" s="215"/>
      <c r="AT609" s="216" t="s">
        <v>143</v>
      </c>
      <c r="AU609" s="216" t="s">
        <v>83</v>
      </c>
      <c r="AV609" s="13" t="s">
        <v>81</v>
      </c>
      <c r="AW609" s="13" t="s">
        <v>30</v>
      </c>
      <c r="AX609" s="13" t="s">
        <v>73</v>
      </c>
      <c r="AY609" s="216" t="s">
        <v>131</v>
      </c>
    </row>
    <row r="610" spans="1:65" s="13" customFormat="1" ht="10.199999999999999">
      <c r="B610" s="207"/>
      <c r="C610" s="208"/>
      <c r="D610" s="200" t="s">
        <v>143</v>
      </c>
      <c r="E610" s="209" t="s">
        <v>1</v>
      </c>
      <c r="F610" s="210" t="s">
        <v>271</v>
      </c>
      <c r="G610" s="208"/>
      <c r="H610" s="209" t="s">
        <v>1</v>
      </c>
      <c r="I610" s="211"/>
      <c r="J610" s="208"/>
      <c r="K610" s="208"/>
      <c r="L610" s="212"/>
      <c r="M610" s="213"/>
      <c r="N610" s="214"/>
      <c r="O610" s="214"/>
      <c r="P610" s="214"/>
      <c r="Q610" s="214"/>
      <c r="R610" s="214"/>
      <c r="S610" s="214"/>
      <c r="T610" s="215"/>
      <c r="AT610" s="216" t="s">
        <v>143</v>
      </c>
      <c r="AU610" s="216" t="s">
        <v>83</v>
      </c>
      <c r="AV610" s="13" t="s">
        <v>81</v>
      </c>
      <c r="AW610" s="13" t="s">
        <v>30</v>
      </c>
      <c r="AX610" s="13" t="s">
        <v>73</v>
      </c>
      <c r="AY610" s="216" t="s">
        <v>131</v>
      </c>
    </row>
    <row r="611" spans="1:65" s="14" customFormat="1" ht="10.199999999999999">
      <c r="B611" s="217"/>
      <c r="C611" s="218"/>
      <c r="D611" s="200" t="s">
        <v>143</v>
      </c>
      <c r="E611" s="219" t="s">
        <v>1</v>
      </c>
      <c r="F611" s="220" t="s">
        <v>800</v>
      </c>
      <c r="G611" s="218"/>
      <c r="H611" s="221">
        <v>2.0430000000000001</v>
      </c>
      <c r="I611" s="222"/>
      <c r="J611" s="218"/>
      <c r="K611" s="218"/>
      <c r="L611" s="223"/>
      <c r="M611" s="224"/>
      <c r="N611" s="225"/>
      <c r="O611" s="225"/>
      <c r="P611" s="225"/>
      <c r="Q611" s="225"/>
      <c r="R611" s="225"/>
      <c r="S611" s="225"/>
      <c r="T611" s="226"/>
      <c r="AT611" s="227" t="s">
        <v>143</v>
      </c>
      <c r="AU611" s="227" t="s">
        <v>83</v>
      </c>
      <c r="AV611" s="14" t="s">
        <v>83</v>
      </c>
      <c r="AW611" s="14" t="s">
        <v>30</v>
      </c>
      <c r="AX611" s="14" t="s">
        <v>73</v>
      </c>
      <c r="AY611" s="227" t="s">
        <v>131</v>
      </c>
    </row>
    <row r="612" spans="1:65" s="13" customFormat="1" ht="10.199999999999999">
      <c r="B612" s="207"/>
      <c r="C612" s="208"/>
      <c r="D612" s="200" t="s">
        <v>143</v>
      </c>
      <c r="E612" s="209" t="s">
        <v>1</v>
      </c>
      <c r="F612" s="210" t="s">
        <v>272</v>
      </c>
      <c r="G612" s="208"/>
      <c r="H612" s="209" t="s">
        <v>1</v>
      </c>
      <c r="I612" s="211"/>
      <c r="J612" s="208"/>
      <c r="K612" s="208"/>
      <c r="L612" s="212"/>
      <c r="M612" s="213"/>
      <c r="N612" s="214"/>
      <c r="O612" s="214"/>
      <c r="P612" s="214"/>
      <c r="Q612" s="214"/>
      <c r="R612" s="214"/>
      <c r="S612" s="214"/>
      <c r="T612" s="215"/>
      <c r="AT612" s="216" t="s">
        <v>143</v>
      </c>
      <c r="AU612" s="216" t="s">
        <v>83</v>
      </c>
      <c r="AV612" s="13" t="s">
        <v>81</v>
      </c>
      <c r="AW612" s="13" t="s">
        <v>30</v>
      </c>
      <c r="AX612" s="13" t="s">
        <v>73</v>
      </c>
      <c r="AY612" s="216" t="s">
        <v>131</v>
      </c>
    </row>
    <row r="613" spans="1:65" s="14" customFormat="1" ht="10.199999999999999">
      <c r="B613" s="217"/>
      <c r="C613" s="218"/>
      <c r="D613" s="200" t="s">
        <v>143</v>
      </c>
      <c r="E613" s="219" t="s">
        <v>1</v>
      </c>
      <c r="F613" s="220" t="s">
        <v>801</v>
      </c>
      <c r="G613" s="218"/>
      <c r="H613" s="221">
        <v>0.53200000000000003</v>
      </c>
      <c r="I613" s="222"/>
      <c r="J613" s="218"/>
      <c r="K613" s="218"/>
      <c r="L613" s="223"/>
      <c r="M613" s="224"/>
      <c r="N613" s="225"/>
      <c r="O613" s="225"/>
      <c r="P613" s="225"/>
      <c r="Q613" s="225"/>
      <c r="R613" s="225"/>
      <c r="S613" s="225"/>
      <c r="T613" s="226"/>
      <c r="AT613" s="227" t="s">
        <v>143</v>
      </c>
      <c r="AU613" s="227" t="s">
        <v>83</v>
      </c>
      <c r="AV613" s="14" t="s">
        <v>83</v>
      </c>
      <c r="AW613" s="14" t="s">
        <v>30</v>
      </c>
      <c r="AX613" s="14" t="s">
        <v>73</v>
      </c>
      <c r="AY613" s="227" t="s">
        <v>131</v>
      </c>
    </row>
    <row r="614" spans="1:65" s="13" customFormat="1" ht="10.199999999999999">
      <c r="B614" s="207"/>
      <c r="C614" s="208"/>
      <c r="D614" s="200" t="s">
        <v>143</v>
      </c>
      <c r="E614" s="209" t="s">
        <v>1</v>
      </c>
      <c r="F614" s="210" t="s">
        <v>802</v>
      </c>
      <c r="G614" s="208"/>
      <c r="H614" s="209" t="s">
        <v>1</v>
      </c>
      <c r="I614" s="211"/>
      <c r="J614" s="208"/>
      <c r="K614" s="208"/>
      <c r="L614" s="212"/>
      <c r="M614" s="213"/>
      <c r="N614" s="214"/>
      <c r="O614" s="214"/>
      <c r="P614" s="214"/>
      <c r="Q614" s="214"/>
      <c r="R614" s="214"/>
      <c r="S614" s="214"/>
      <c r="T614" s="215"/>
      <c r="AT614" s="216" t="s">
        <v>143</v>
      </c>
      <c r="AU614" s="216" t="s">
        <v>83</v>
      </c>
      <c r="AV614" s="13" t="s">
        <v>81</v>
      </c>
      <c r="AW614" s="13" t="s">
        <v>30</v>
      </c>
      <c r="AX614" s="13" t="s">
        <v>73</v>
      </c>
      <c r="AY614" s="216" t="s">
        <v>131</v>
      </c>
    </row>
    <row r="615" spans="1:65" s="13" customFormat="1" ht="10.199999999999999">
      <c r="B615" s="207"/>
      <c r="C615" s="208"/>
      <c r="D615" s="200" t="s">
        <v>143</v>
      </c>
      <c r="E615" s="209" t="s">
        <v>1</v>
      </c>
      <c r="F615" s="210" t="s">
        <v>271</v>
      </c>
      <c r="G615" s="208"/>
      <c r="H615" s="209" t="s">
        <v>1</v>
      </c>
      <c r="I615" s="211"/>
      <c r="J615" s="208"/>
      <c r="K615" s="208"/>
      <c r="L615" s="212"/>
      <c r="M615" s="213"/>
      <c r="N615" s="214"/>
      <c r="O615" s="214"/>
      <c r="P615" s="214"/>
      <c r="Q615" s="214"/>
      <c r="R615" s="214"/>
      <c r="S615" s="214"/>
      <c r="T615" s="215"/>
      <c r="AT615" s="216" t="s">
        <v>143</v>
      </c>
      <c r="AU615" s="216" t="s">
        <v>83</v>
      </c>
      <c r="AV615" s="13" t="s">
        <v>81</v>
      </c>
      <c r="AW615" s="13" t="s">
        <v>30</v>
      </c>
      <c r="AX615" s="13" t="s">
        <v>73</v>
      </c>
      <c r="AY615" s="216" t="s">
        <v>131</v>
      </c>
    </row>
    <row r="616" spans="1:65" s="14" customFormat="1" ht="10.199999999999999">
      <c r="B616" s="217"/>
      <c r="C616" s="218"/>
      <c r="D616" s="200" t="s">
        <v>143</v>
      </c>
      <c r="E616" s="219" t="s">
        <v>1</v>
      </c>
      <c r="F616" s="220" t="s">
        <v>803</v>
      </c>
      <c r="G616" s="218"/>
      <c r="H616" s="221">
        <v>7.0919999999999996</v>
      </c>
      <c r="I616" s="222"/>
      <c r="J616" s="218"/>
      <c r="K616" s="218"/>
      <c r="L616" s="223"/>
      <c r="M616" s="224"/>
      <c r="N616" s="225"/>
      <c r="O616" s="225"/>
      <c r="P616" s="225"/>
      <c r="Q616" s="225"/>
      <c r="R616" s="225"/>
      <c r="S616" s="225"/>
      <c r="T616" s="226"/>
      <c r="AT616" s="227" t="s">
        <v>143</v>
      </c>
      <c r="AU616" s="227" t="s">
        <v>83</v>
      </c>
      <c r="AV616" s="14" t="s">
        <v>83</v>
      </c>
      <c r="AW616" s="14" t="s">
        <v>30</v>
      </c>
      <c r="AX616" s="14" t="s">
        <v>73</v>
      </c>
      <c r="AY616" s="227" t="s">
        <v>131</v>
      </c>
    </row>
    <row r="617" spans="1:65" s="13" customFormat="1" ht="10.199999999999999">
      <c r="B617" s="207"/>
      <c r="C617" s="208"/>
      <c r="D617" s="200" t="s">
        <v>143</v>
      </c>
      <c r="E617" s="209" t="s">
        <v>1</v>
      </c>
      <c r="F617" s="210" t="s">
        <v>272</v>
      </c>
      <c r="G617" s="208"/>
      <c r="H617" s="209" t="s">
        <v>1</v>
      </c>
      <c r="I617" s="211"/>
      <c r="J617" s="208"/>
      <c r="K617" s="208"/>
      <c r="L617" s="212"/>
      <c r="M617" s="213"/>
      <c r="N617" s="214"/>
      <c r="O617" s="214"/>
      <c r="P617" s="214"/>
      <c r="Q617" s="214"/>
      <c r="R617" s="214"/>
      <c r="S617" s="214"/>
      <c r="T617" s="215"/>
      <c r="AT617" s="216" t="s">
        <v>143</v>
      </c>
      <c r="AU617" s="216" t="s">
        <v>83</v>
      </c>
      <c r="AV617" s="13" t="s">
        <v>81</v>
      </c>
      <c r="AW617" s="13" t="s">
        <v>30</v>
      </c>
      <c r="AX617" s="13" t="s">
        <v>73</v>
      </c>
      <c r="AY617" s="216" t="s">
        <v>131</v>
      </c>
    </row>
    <row r="618" spans="1:65" s="14" customFormat="1" ht="10.199999999999999">
      <c r="B618" s="217"/>
      <c r="C618" s="218"/>
      <c r="D618" s="200" t="s">
        <v>143</v>
      </c>
      <c r="E618" s="219" t="s">
        <v>1</v>
      </c>
      <c r="F618" s="220" t="s">
        <v>804</v>
      </c>
      <c r="G618" s="218"/>
      <c r="H618" s="221">
        <v>3.5459999999999998</v>
      </c>
      <c r="I618" s="222"/>
      <c r="J618" s="218"/>
      <c r="K618" s="218"/>
      <c r="L618" s="223"/>
      <c r="M618" s="224"/>
      <c r="N618" s="225"/>
      <c r="O618" s="225"/>
      <c r="P618" s="225"/>
      <c r="Q618" s="225"/>
      <c r="R618" s="225"/>
      <c r="S618" s="225"/>
      <c r="T618" s="226"/>
      <c r="AT618" s="227" t="s">
        <v>143</v>
      </c>
      <c r="AU618" s="227" t="s">
        <v>83</v>
      </c>
      <c r="AV618" s="14" t="s">
        <v>83</v>
      </c>
      <c r="AW618" s="14" t="s">
        <v>30</v>
      </c>
      <c r="AX618" s="14" t="s">
        <v>73</v>
      </c>
      <c r="AY618" s="227" t="s">
        <v>131</v>
      </c>
    </row>
    <row r="619" spans="1:65" s="15" customFormat="1" ht="10.199999999999999">
      <c r="B619" s="228"/>
      <c r="C619" s="229"/>
      <c r="D619" s="200" t="s">
        <v>143</v>
      </c>
      <c r="E619" s="230" t="s">
        <v>1</v>
      </c>
      <c r="F619" s="231" t="s">
        <v>146</v>
      </c>
      <c r="G619" s="229"/>
      <c r="H619" s="232">
        <v>13.212999999999999</v>
      </c>
      <c r="I619" s="233"/>
      <c r="J619" s="229"/>
      <c r="K619" s="229"/>
      <c r="L619" s="234"/>
      <c r="M619" s="235"/>
      <c r="N619" s="236"/>
      <c r="O619" s="236"/>
      <c r="P619" s="236"/>
      <c r="Q619" s="236"/>
      <c r="R619" s="236"/>
      <c r="S619" s="236"/>
      <c r="T619" s="237"/>
      <c r="AT619" s="238" t="s">
        <v>143</v>
      </c>
      <c r="AU619" s="238" t="s">
        <v>83</v>
      </c>
      <c r="AV619" s="15" t="s">
        <v>139</v>
      </c>
      <c r="AW619" s="15" t="s">
        <v>30</v>
      </c>
      <c r="AX619" s="15" t="s">
        <v>81</v>
      </c>
      <c r="AY619" s="238" t="s">
        <v>131</v>
      </c>
    </row>
    <row r="620" spans="1:65" s="2" customFormat="1" ht="24.15" customHeight="1">
      <c r="A620" s="35"/>
      <c r="B620" s="36"/>
      <c r="C620" s="187" t="s">
        <v>546</v>
      </c>
      <c r="D620" s="187" t="s">
        <v>134</v>
      </c>
      <c r="E620" s="188" t="s">
        <v>805</v>
      </c>
      <c r="F620" s="189" t="s">
        <v>806</v>
      </c>
      <c r="G620" s="190" t="s">
        <v>155</v>
      </c>
      <c r="H620" s="191">
        <v>47.947000000000003</v>
      </c>
      <c r="I620" s="192"/>
      <c r="J620" s="193">
        <f>ROUND(I620*H620,2)</f>
        <v>0</v>
      </c>
      <c r="K620" s="189" t="s">
        <v>138</v>
      </c>
      <c r="L620" s="40"/>
      <c r="M620" s="194" t="s">
        <v>1</v>
      </c>
      <c r="N620" s="195" t="s">
        <v>38</v>
      </c>
      <c r="O620" s="72"/>
      <c r="P620" s="196">
        <f>O620*H620</f>
        <v>0</v>
      </c>
      <c r="Q620" s="196">
        <v>0</v>
      </c>
      <c r="R620" s="196">
        <f>Q620*H620</f>
        <v>0</v>
      </c>
      <c r="S620" s="196">
        <v>0</v>
      </c>
      <c r="T620" s="197">
        <f>S620*H620</f>
        <v>0</v>
      </c>
      <c r="U620" s="35"/>
      <c r="V620" s="35"/>
      <c r="W620" s="35"/>
      <c r="X620" s="35"/>
      <c r="Y620" s="35"/>
      <c r="Z620" s="35"/>
      <c r="AA620" s="35"/>
      <c r="AB620" s="35"/>
      <c r="AC620" s="35"/>
      <c r="AD620" s="35"/>
      <c r="AE620" s="35"/>
      <c r="AR620" s="198" t="s">
        <v>189</v>
      </c>
      <c r="AT620" s="198" t="s">
        <v>134</v>
      </c>
      <c r="AU620" s="198" t="s">
        <v>83</v>
      </c>
      <c r="AY620" s="18" t="s">
        <v>131</v>
      </c>
      <c r="BE620" s="199">
        <f>IF(N620="základní",J620,0)</f>
        <v>0</v>
      </c>
      <c r="BF620" s="199">
        <f>IF(N620="snížená",J620,0)</f>
        <v>0</v>
      </c>
      <c r="BG620" s="199">
        <f>IF(N620="zákl. přenesená",J620,0)</f>
        <v>0</v>
      </c>
      <c r="BH620" s="199">
        <f>IF(N620="sníž. přenesená",J620,0)</f>
        <v>0</v>
      </c>
      <c r="BI620" s="199">
        <f>IF(N620="nulová",J620,0)</f>
        <v>0</v>
      </c>
      <c r="BJ620" s="18" t="s">
        <v>81</v>
      </c>
      <c r="BK620" s="199">
        <f>ROUND(I620*H620,2)</f>
        <v>0</v>
      </c>
      <c r="BL620" s="18" t="s">
        <v>189</v>
      </c>
      <c r="BM620" s="198" t="s">
        <v>807</v>
      </c>
    </row>
    <row r="621" spans="1:65" s="2" customFormat="1" ht="19.2">
      <c r="A621" s="35"/>
      <c r="B621" s="36"/>
      <c r="C621" s="37"/>
      <c r="D621" s="200" t="s">
        <v>140</v>
      </c>
      <c r="E621" s="37"/>
      <c r="F621" s="201" t="s">
        <v>806</v>
      </c>
      <c r="G621" s="37"/>
      <c r="H621" s="37"/>
      <c r="I621" s="202"/>
      <c r="J621" s="37"/>
      <c r="K621" s="37"/>
      <c r="L621" s="40"/>
      <c r="M621" s="203"/>
      <c r="N621" s="204"/>
      <c r="O621" s="72"/>
      <c r="P621" s="72"/>
      <c r="Q621" s="72"/>
      <c r="R621" s="72"/>
      <c r="S621" s="72"/>
      <c r="T621" s="73"/>
      <c r="U621" s="35"/>
      <c r="V621" s="35"/>
      <c r="W621" s="35"/>
      <c r="X621" s="35"/>
      <c r="Y621" s="35"/>
      <c r="Z621" s="35"/>
      <c r="AA621" s="35"/>
      <c r="AB621" s="35"/>
      <c r="AC621" s="35"/>
      <c r="AD621" s="35"/>
      <c r="AE621" s="35"/>
      <c r="AT621" s="18" t="s">
        <v>140</v>
      </c>
      <c r="AU621" s="18" t="s">
        <v>83</v>
      </c>
    </row>
    <row r="622" spans="1:65" s="2" customFormat="1" ht="10.199999999999999">
      <c r="A622" s="35"/>
      <c r="B622" s="36"/>
      <c r="C622" s="37"/>
      <c r="D622" s="205" t="s">
        <v>141</v>
      </c>
      <c r="E622" s="37"/>
      <c r="F622" s="206" t="s">
        <v>808</v>
      </c>
      <c r="G622" s="37"/>
      <c r="H622" s="37"/>
      <c r="I622" s="202"/>
      <c r="J622" s="37"/>
      <c r="K622" s="37"/>
      <c r="L622" s="40"/>
      <c r="M622" s="203"/>
      <c r="N622" s="204"/>
      <c r="O622" s="72"/>
      <c r="P622" s="72"/>
      <c r="Q622" s="72"/>
      <c r="R622" s="72"/>
      <c r="S622" s="72"/>
      <c r="T622" s="73"/>
      <c r="U622" s="35"/>
      <c r="V622" s="35"/>
      <c r="W622" s="35"/>
      <c r="X622" s="35"/>
      <c r="Y622" s="35"/>
      <c r="Z622" s="35"/>
      <c r="AA622" s="35"/>
      <c r="AB622" s="35"/>
      <c r="AC622" s="35"/>
      <c r="AD622" s="35"/>
      <c r="AE622" s="35"/>
      <c r="AT622" s="18" t="s">
        <v>141</v>
      </c>
      <c r="AU622" s="18" t="s">
        <v>83</v>
      </c>
    </row>
    <row r="623" spans="1:65" s="13" customFormat="1" ht="10.199999999999999">
      <c r="B623" s="207"/>
      <c r="C623" s="208"/>
      <c r="D623" s="200" t="s">
        <v>143</v>
      </c>
      <c r="E623" s="209" t="s">
        <v>1</v>
      </c>
      <c r="F623" s="210" t="s">
        <v>809</v>
      </c>
      <c r="G623" s="208"/>
      <c r="H623" s="209" t="s">
        <v>1</v>
      </c>
      <c r="I623" s="211"/>
      <c r="J623" s="208"/>
      <c r="K623" s="208"/>
      <c r="L623" s="212"/>
      <c r="M623" s="213"/>
      <c r="N623" s="214"/>
      <c r="O623" s="214"/>
      <c r="P623" s="214"/>
      <c r="Q623" s="214"/>
      <c r="R623" s="214"/>
      <c r="S623" s="214"/>
      <c r="T623" s="215"/>
      <c r="AT623" s="216" t="s">
        <v>143</v>
      </c>
      <c r="AU623" s="216" t="s">
        <v>83</v>
      </c>
      <c r="AV623" s="13" t="s">
        <v>81</v>
      </c>
      <c r="AW623" s="13" t="s">
        <v>30</v>
      </c>
      <c r="AX623" s="13" t="s">
        <v>73</v>
      </c>
      <c r="AY623" s="216" t="s">
        <v>131</v>
      </c>
    </row>
    <row r="624" spans="1:65" s="13" customFormat="1" ht="10.199999999999999">
      <c r="B624" s="207"/>
      <c r="C624" s="208"/>
      <c r="D624" s="200" t="s">
        <v>143</v>
      </c>
      <c r="E624" s="209" t="s">
        <v>1</v>
      </c>
      <c r="F624" s="210" t="s">
        <v>394</v>
      </c>
      <c r="G624" s="208"/>
      <c r="H624" s="209" t="s">
        <v>1</v>
      </c>
      <c r="I624" s="211"/>
      <c r="J624" s="208"/>
      <c r="K624" s="208"/>
      <c r="L624" s="212"/>
      <c r="M624" s="213"/>
      <c r="N624" s="214"/>
      <c r="O624" s="214"/>
      <c r="P624" s="214"/>
      <c r="Q624" s="214"/>
      <c r="R624" s="214"/>
      <c r="S624" s="214"/>
      <c r="T624" s="215"/>
      <c r="AT624" s="216" t="s">
        <v>143</v>
      </c>
      <c r="AU624" s="216" t="s">
        <v>83</v>
      </c>
      <c r="AV624" s="13" t="s">
        <v>81</v>
      </c>
      <c r="AW624" s="13" t="s">
        <v>30</v>
      </c>
      <c r="AX624" s="13" t="s">
        <v>73</v>
      </c>
      <c r="AY624" s="216" t="s">
        <v>131</v>
      </c>
    </row>
    <row r="625" spans="2:51" s="14" customFormat="1" ht="10.199999999999999">
      <c r="B625" s="217"/>
      <c r="C625" s="218"/>
      <c r="D625" s="200" t="s">
        <v>143</v>
      </c>
      <c r="E625" s="219" t="s">
        <v>1</v>
      </c>
      <c r="F625" s="220" t="s">
        <v>810</v>
      </c>
      <c r="G625" s="218"/>
      <c r="H625" s="221">
        <v>8.64</v>
      </c>
      <c r="I625" s="222"/>
      <c r="J625" s="218"/>
      <c r="K625" s="218"/>
      <c r="L625" s="223"/>
      <c r="M625" s="224"/>
      <c r="N625" s="225"/>
      <c r="O625" s="225"/>
      <c r="P625" s="225"/>
      <c r="Q625" s="225"/>
      <c r="R625" s="225"/>
      <c r="S625" s="225"/>
      <c r="T625" s="226"/>
      <c r="AT625" s="227" t="s">
        <v>143</v>
      </c>
      <c r="AU625" s="227" t="s">
        <v>83</v>
      </c>
      <c r="AV625" s="14" t="s">
        <v>83</v>
      </c>
      <c r="AW625" s="14" t="s">
        <v>30</v>
      </c>
      <c r="AX625" s="14" t="s">
        <v>73</v>
      </c>
      <c r="AY625" s="227" t="s">
        <v>131</v>
      </c>
    </row>
    <row r="626" spans="2:51" s="13" customFormat="1" ht="10.199999999999999">
      <c r="B626" s="207"/>
      <c r="C626" s="208"/>
      <c r="D626" s="200" t="s">
        <v>143</v>
      </c>
      <c r="E626" s="209" t="s">
        <v>1</v>
      </c>
      <c r="F626" s="210" t="s">
        <v>396</v>
      </c>
      <c r="G626" s="208"/>
      <c r="H626" s="209" t="s">
        <v>1</v>
      </c>
      <c r="I626" s="211"/>
      <c r="J626" s="208"/>
      <c r="K626" s="208"/>
      <c r="L626" s="212"/>
      <c r="M626" s="213"/>
      <c r="N626" s="214"/>
      <c r="O626" s="214"/>
      <c r="P626" s="214"/>
      <c r="Q626" s="214"/>
      <c r="R626" s="214"/>
      <c r="S626" s="214"/>
      <c r="T626" s="215"/>
      <c r="AT626" s="216" t="s">
        <v>143</v>
      </c>
      <c r="AU626" s="216" t="s">
        <v>83</v>
      </c>
      <c r="AV626" s="13" t="s">
        <v>81</v>
      </c>
      <c r="AW626" s="13" t="s">
        <v>30</v>
      </c>
      <c r="AX626" s="13" t="s">
        <v>73</v>
      </c>
      <c r="AY626" s="216" t="s">
        <v>131</v>
      </c>
    </row>
    <row r="627" spans="2:51" s="14" customFormat="1" ht="10.199999999999999">
      <c r="B627" s="217"/>
      <c r="C627" s="218"/>
      <c r="D627" s="200" t="s">
        <v>143</v>
      </c>
      <c r="E627" s="219" t="s">
        <v>1</v>
      </c>
      <c r="F627" s="220" t="s">
        <v>811</v>
      </c>
      <c r="G627" s="218"/>
      <c r="H627" s="221">
        <v>2.8</v>
      </c>
      <c r="I627" s="222"/>
      <c r="J627" s="218"/>
      <c r="K627" s="218"/>
      <c r="L627" s="223"/>
      <c r="M627" s="224"/>
      <c r="N627" s="225"/>
      <c r="O627" s="225"/>
      <c r="P627" s="225"/>
      <c r="Q627" s="225"/>
      <c r="R627" s="225"/>
      <c r="S627" s="225"/>
      <c r="T627" s="226"/>
      <c r="AT627" s="227" t="s">
        <v>143</v>
      </c>
      <c r="AU627" s="227" t="s">
        <v>83</v>
      </c>
      <c r="AV627" s="14" t="s">
        <v>83</v>
      </c>
      <c r="AW627" s="14" t="s">
        <v>30</v>
      </c>
      <c r="AX627" s="14" t="s">
        <v>73</v>
      </c>
      <c r="AY627" s="227" t="s">
        <v>131</v>
      </c>
    </row>
    <row r="628" spans="2:51" s="13" customFormat="1" ht="10.199999999999999">
      <c r="B628" s="207"/>
      <c r="C628" s="208"/>
      <c r="D628" s="200" t="s">
        <v>143</v>
      </c>
      <c r="E628" s="209" t="s">
        <v>1</v>
      </c>
      <c r="F628" s="210" t="s">
        <v>398</v>
      </c>
      <c r="G628" s="208"/>
      <c r="H628" s="209" t="s">
        <v>1</v>
      </c>
      <c r="I628" s="211"/>
      <c r="J628" s="208"/>
      <c r="K628" s="208"/>
      <c r="L628" s="212"/>
      <c r="M628" s="213"/>
      <c r="N628" s="214"/>
      <c r="O628" s="214"/>
      <c r="P628" s="214"/>
      <c r="Q628" s="214"/>
      <c r="R628" s="214"/>
      <c r="S628" s="214"/>
      <c r="T628" s="215"/>
      <c r="AT628" s="216" t="s">
        <v>143</v>
      </c>
      <c r="AU628" s="216" t="s">
        <v>83</v>
      </c>
      <c r="AV628" s="13" t="s">
        <v>81</v>
      </c>
      <c r="AW628" s="13" t="s">
        <v>30</v>
      </c>
      <c r="AX628" s="13" t="s">
        <v>73</v>
      </c>
      <c r="AY628" s="216" t="s">
        <v>131</v>
      </c>
    </row>
    <row r="629" spans="2:51" s="14" customFormat="1" ht="10.199999999999999">
      <c r="B629" s="217"/>
      <c r="C629" s="218"/>
      <c r="D629" s="200" t="s">
        <v>143</v>
      </c>
      <c r="E629" s="219" t="s">
        <v>1</v>
      </c>
      <c r="F629" s="220" t="s">
        <v>812</v>
      </c>
      <c r="G629" s="218"/>
      <c r="H629" s="221">
        <v>1.1839999999999999</v>
      </c>
      <c r="I629" s="222"/>
      <c r="J629" s="218"/>
      <c r="K629" s="218"/>
      <c r="L629" s="223"/>
      <c r="M629" s="224"/>
      <c r="N629" s="225"/>
      <c r="O629" s="225"/>
      <c r="P629" s="225"/>
      <c r="Q629" s="225"/>
      <c r="R629" s="225"/>
      <c r="S629" s="225"/>
      <c r="T629" s="226"/>
      <c r="AT629" s="227" t="s">
        <v>143</v>
      </c>
      <c r="AU629" s="227" t="s">
        <v>83</v>
      </c>
      <c r="AV629" s="14" t="s">
        <v>83</v>
      </c>
      <c r="AW629" s="14" t="s">
        <v>30</v>
      </c>
      <c r="AX629" s="14" t="s">
        <v>73</v>
      </c>
      <c r="AY629" s="227" t="s">
        <v>131</v>
      </c>
    </row>
    <row r="630" spans="2:51" s="13" customFormat="1" ht="10.199999999999999">
      <c r="B630" s="207"/>
      <c r="C630" s="208"/>
      <c r="D630" s="200" t="s">
        <v>143</v>
      </c>
      <c r="E630" s="209" t="s">
        <v>1</v>
      </c>
      <c r="F630" s="210" t="s">
        <v>400</v>
      </c>
      <c r="G630" s="208"/>
      <c r="H630" s="209" t="s">
        <v>1</v>
      </c>
      <c r="I630" s="211"/>
      <c r="J630" s="208"/>
      <c r="K630" s="208"/>
      <c r="L630" s="212"/>
      <c r="M630" s="213"/>
      <c r="N630" s="214"/>
      <c r="O630" s="214"/>
      <c r="P630" s="214"/>
      <c r="Q630" s="214"/>
      <c r="R630" s="214"/>
      <c r="S630" s="214"/>
      <c r="T630" s="215"/>
      <c r="AT630" s="216" t="s">
        <v>143</v>
      </c>
      <c r="AU630" s="216" t="s">
        <v>83</v>
      </c>
      <c r="AV630" s="13" t="s">
        <v>81</v>
      </c>
      <c r="AW630" s="13" t="s">
        <v>30</v>
      </c>
      <c r="AX630" s="13" t="s">
        <v>73</v>
      </c>
      <c r="AY630" s="216" t="s">
        <v>131</v>
      </c>
    </row>
    <row r="631" spans="2:51" s="14" customFormat="1" ht="10.199999999999999">
      <c r="B631" s="217"/>
      <c r="C631" s="218"/>
      <c r="D631" s="200" t="s">
        <v>143</v>
      </c>
      <c r="E631" s="219" t="s">
        <v>1</v>
      </c>
      <c r="F631" s="220" t="s">
        <v>813</v>
      </c>
      <c r="G631" s="218"/>
      <c r="H631" s="221">
        <v>4.32</v>
      </c>
      <c r="I631" s="222"/>
      <c r="J631" s="218"/>
      <c r="K631" s="218"/>
      <c r="L631" s="223"/>
      <c r="M631" s="224"/>
      <c r="N631" s="225"/>
      <c r="O631" s="225"/>
      <c r="P631" s="225"/>
      <c r="Q631" s="225"/>
      <c r="R631" s="225"/>
      <c r="S631" s="225"/>
      <c r="T631" s="226"/>
      <c r="AT631" s="227" t="s">
        <v>143</v>
      </c>
      <c r="AU631" s="227" t="s">
        <v>83</v>
      </c>
      <c r="AV631" s="14" t="s">
        <v>83</v>
      </c>
      <c r="AW631" s="14" t="s">
        <v>30</v>
      </c>
      <c r="AX631" s="14" t="s">
        <v>73</v>
      </c>
      <c r="AY631" s="227" t="s">
        <v>131</v>
      </c>
    </row>
    <row r="632" spans="2:51" s="13" customFormat="1" ht="10.199999999999999">
      <c r="B632" s="207"/>
      <c r="C632" s="208"/>
      <c r="D632" s="200" t="s">
        <v>143</v>
      </c>
      <c r="E632" s="209" t="s">
        <v>1</v>
      </c>
      <c r="F632" s="210" t="s">
        <v>402</v>
      </c>
      <c r="G632" s="208"/>
      <c r="H632" s="209" t="s">
        <v>1</v>
      </c>
      <c r="I632" s="211"/>
      <c r="J632" s="208"/>
      <c r="K632" s="208"/>
      <c r="L632" s="212"/>
      <c r="M632" s="213"/>
      <c r="N632" s="214"/>
      <c r="O632" s="214"/>
      <c r="P632" s="214"/>
      <c r="Q632" s="214"/>
      <c r="R632" s="214"/>
      <c r="S632" s="214"/>
      <c r="T632" s="215"/>
      <c r="AT632" s="216" t="s">
        <v>143</v>
      </c>
      <c r="AU632" s="216" t="s">
        <v>83</v>
      </c>
      <c r="AV632" s="13" t="s">
        <v>81</v>
      </c>
      <c r="AW632" s="13" t="s">
        <v>30</v>
      </c>
      <c r="AX632" s="13" t="s">
        <v>73</v>
      </c>
      <c r="AY632" s="216" t="s">
        <v>131</v>
      </c>
    </row>
    <row r="633" spans="2:51" s="14" customFormat="1" ht="10.199999999999999">
      <c r="B633" s="217"/>
      <c r="C633" s="218"/>
      <c r="D633" s="200" t="s">
        <v>143</v>
      </c>
      <c r="E633" s="219" t="s">
        <v>1</v>
      </c>
      <c r="F633" s="220" t="s">
        <v>814</v>
      </c>
      <c r="G633" s="218"/>
      <c r="H633" s="221">
        <v>0.24</v>
      </c>
      <c r="I633" s="222"/>
      <c r="J633" s="218"/>
      <c r="K633" s="218"/>
      <c r="L633" s="223"/>
      <c r="M633" s="224"/>
      <c r="N633" s="225"/>
      <c r="O633" s="225"/>
      <c r="P633" s="225"/>
      <c r="Q633" s="225"/>
      <c r="R633" s="225"/>
      <c r="S633" s="225"/>
      <c r="T633" s="226"/>
      <c r="AT633" s="227" t="s">
        <v>143</v>
      </c>
      <c r="AU633" s="227" t="s">
        <v>83</v>
      </c>
      <c r="AV633" s="14" t="s">
        <v>83</v>
      </c>
      <c r="AW633" s="14" t="s">
        <v>30</v>
      </c>
      <c r="AX633" s="14" t="s">
        <v>73</v>
      </c>
      <c r="AY633" s="227" t="s">
        <v>131</v>
      </c>
    </row>
    <row r="634" spans="2:51" s="13" customFormat="1" ht="10.199999999999999">
      <c r="B634" s="207"/>
      <c r="C634" s="208"/>
      <c r="D634" s="200" t="s">
        <v>143</v>
      </c>
      <c r="E634" s="209" t="s">
        <v>1</v>
      </c>
      <c r="F634" s="210" t="s">
        <v>404</v>
      </c>
      <c r="G634" s="208"/>
      <c r="H634" s="209" t="s">
        <v>1</v>
      </c>
      <c r="I634" s="211"/>
      <c r="J634" s="208"/>
      <c r="K634" s="208"/>
      <c r="L634" s="212"/>
      <c r="M634" s="213"/>
      <c r="N634" s="214"/>
      <c r="O634" s="214"/>
      <c r="P634" s="214"/>
      <c r="Q634" s="214"/>
      <c r="R634" s="214"/>
      <c r="S634" s="214"/>
      <c r="T634" s="215"/>
      <c r="AT634" s="216" t="s">
        <v>143</v>
      </c>
      <c r="AU634" s="216" t="s">
        <v>83</v>
      </c>
      <c r="AV634" s="13" t="s">
        <v>81</v>
      </c>
      <c r="AW634" s="13" t="s">
        <v>30</v>
      </c>
      <c r="AX634" s="13" t="s">
        <v>73</v>
      </c>
      <c r="AY634" s="216" t="s">
        <v>131</v>
      </c>
    </row>
    <row r="635" spans="2:51" s="14" customFormat="1" ht="10.199999999999999">
      <c r="B635" s="217"/>
      <c r="C635" s="218"/>
      <c r="D635" s="200" t="s">
        <v>143</v>
      </c>
      <c r="E635" s="219" t="s">
        <v>1</v>
      </c>
      <c r="F635" s="220" t="s">
        <v>815</v>
      </c>
      <c r="G635" s="218"/>
      <c r="H635" s="221">
        <v>0.2</v>
      </c>
      <c r="I635" s="222"/>
      <c r="J635" s="218"/>
      <c r="K635" s="218"/>
      <c r="L635" s="223"/>
      <c r="M635" s="224"/>
      <c r="N635" s="225"/>
      <c r="O635" s="225"/>
      <c r="P635" s="225"/>
      <c r="Q635" s="225"/>
      <c r="R635" s="225"/>
      <c r="S635" s="225"/>
      <c r="T635" s="226"/>
      <c r="AT635" s="227" t="s">
        <v>143</v>
      </c>
      <c r="AU635" s="227" t="s">
        <v>83</v>
      </c>
      <c r="AV635" s="14" t="s">
        <v>83</v>
      </c>
      <c r="AW635" s="14" t="s">
        <v>30</v>
      </c>
      <c r="AX635" s="14" t="s">
        <v>73</v>
      </c>
      <c r="AY635" s="227" t="s">
        <v>131</v>
      </c>
    </row>
    <row r="636" spans="2:51" s="16" customFormat="1" ht="10.199999999999999">
      <c r="B636" s="253"/>
      <c r="C636" s="254"/>
      <c r="D636" s="200" t="s">
        <v>143</v>
      </c>
      <c r="E636" s="255" t="s">
        <v>1</v>
      </c>
      <c r="F636" s="256" t="s">
        <v>816</v>
      </c>
      <c r="G636" s="254"/>
      <c r="H636" s="257">
        <v>17.384</v>
      </c>
      <c r="I636" s="258"/>
      <c r="J636" s="254"/>
      <c r="K636" s="254"/>
      <c r="L636" s="259"/>
      <c r="M636" s="260"/>
      <c r="N636" s="261"/>
      <c r="O636" s="261"/>
      <c r="P636" s="261"/>
      <c r="Q636" s="261"/>
      <c r="R636" s="261"/>
      <c r="S636" s="261"/>
      <c r="T636" s="262"/>
      <c r="AT636" s="263" t="s">
        <v>143</v>
      </c>
      <c r="AU636" s="263" t="s">
        <v>83</v>
      </c>
      <c r="AV636" s="16" t="s">
        <v>152</v>
      </c>
      <c r="AW636" s="16" t="s">
        <v>30</v>
      </c>
      <c r="AX636" s="16" t="s">
        <v>73</v>
      </c>
      <c r="AY636" s="263" t="s">
        <v>131</v>
      </c>
    </row>
    <row r="637" spans="2:51" s="13" customFormat="1" ht="10.199999999999999">
      <c r="B637" s="207"/>
      <c r="C637" s="208"/>
      <c r="D637" s="200" t="s">
        <v>143</v>
      </c>
      <c r="E637" s="209" t="s">
        <v>1</v>
      </c>
      <c r="F637" s="210" t="s">
        <v>799</v>
      </c>
      <c r="G637" s="208"/>
      <c r="H637" s="209" t="s">
        <v>1</v>
      </c>
      <c r="I637" s="211"/>
      <c r="J637" s="208"/>
      <c r="K637" s="208"/>
      <c r="L637" s="212"/>
      <c r="M637" s="213"/>
      <c r="N637" s="214"/>
      <c r="O637" s="214"/>
      <c r="P637" s="214"/>
      <c r="Q637" s="214"/>
      <c r="R637" s="214"/>
      <c r="S637" s="214"/>
      <c r="T637" s="215"/>
      <c r="AT637" s="216" t="s">
        <v>143</v>
      </c>
      <c r="AU637" s="216" t="s">
        <v>83</v>
      </c>
      <c r="AV637" s="13" t="s">
        <v>81</v>
      </c>
      <c r="AW637" s="13" t="s">
        <v>30</v>
      </c>
      <c r="AX637" s="13" t="s">
        <v>73</v>
      </c>
      <c r="AY637" s="216" t="s">
        <v>131</v>
      </c>
    </row>
    <row r="638" spans="2:51" s="13" customFormat="1" ht="10.199999999999999">
      <c r="B638" s="207"/>
      <c r="C638" s="208"/>
      <c r="D638" s="200" t="s">
        <v>143</v>
      </c>
      <c r="E638" s="209" t="s">
        <v>1</v>
      </c>
      <c r="F638" s="210" t="s">
        <v>271</v>
      </c>
      <c r="G638" s="208"/>
      <c r="H638" s="209" t="s">
        <v>1</v>
      </c>
      <c r="I638" s="211"/>
      <c r="J638" s="208"/>
      <c r="K638" s="208"/>
      <c r="L638" s="212"/>
      <c r="M638" s="213"/>
      <c r="N638" s="214"/>
      <c r="O638" s="214"/>
      <c r="P638" s="214"/>
      <c r="Q638" s="214"/>
      <c r="R638" s="214"/>
      <c r="S638" s="214"/>
      <c r="T638" s="215"/>
      <c r="AT638" s="216" t="s">
        <v>143</v>
      </c>
      <c r="AU638" s="216" t="s">
        <v>83</v>
      </c>
      <c r="AV638" s="13" t="s">
        <v>81</v>
      </c>
      <c r="AW638" s="13" t="s">
        <v>30</v>
      </c>
      <c r="AX638" s="13" t="s">
        <v>73</v>
      </c>
      <c r="AY638" s="216" t="s">
        <v>131</v>
      </c>
    </row>
    <row r="639" spans="2:51" s="14" customFormat="1" ht="10.199999999999999">
      <c r="B639" s="217"/>
      <c r="C639" s="218"/>
      <c r="D639" s="200" t="s">
        <v>143</v>
      </c>
      <c r="E639" s="219" t="s">
        <v>1</v>
      </c>
      <c r="F639" s="220" t="s">
        <v>800</v>
      </c>
      <c r="G639" s="218"/>
      <c r="H639" s="221">
        <v>2.0430000000000001</v>
      </c>
      <c r="I639" s="222"/>
      <c r="J639" s="218"/>
      <c r="K639" s="218"/>
      <c r="L639" s="223"/>
      <c r="M639" s="224"/>
      <c r="N639" s="225"/>
      <c r="O639" s="225"/>
      <c r="P639" s="225"/>
      <c r="Q639" s="225"/>
      <c r="R639" s="225"/>
      <c r="S639" s="225"/>
      <c r="T639" s="226"/>
      <c r="AT639" s="227" t="s">
        <v>143</v>
      </c>
      <c r="AU639" s="227" t="s">
        <v>83</v>
      </c>
      <c r="AV639" s="14" t="s">
        <v>83</v>
      </c>
      <c r="AW639" s="14" t="s">
        <v>30</v>
      </c>
      <c r="AX639" s="14" t="s">
        <v>73</v>
      </c>
      <c r="AY639" s="227" t="s">
        <v>131</v>
      </c>
    </row>
    <row r="640" spans="2:51" s="13" customFormat="1" ht="10.199999999999999">
      <c r="B640" s="207"/>
      <c r="C640" s="208"/>
      <c r="D640" s="200" t="s">
        <v>143</v>
      </c>
      <c r="E640" s="209" t="s">
        <v>1</v>
      </c>
      <c r="F640" s="210" t="s">
        <v>272</v>
      </c>
      <c r="G640" s="208"/>
      <c r="H640" s="209" t="s">
        <v>1</v>
      </c>
      <c r="I640" s="211"/>
      <c r="J640" s="208"/>
      <c r="K640" s="208"/>
      <c r="L640" s="212"/>
      <c r="M640" s="213"/>
      <c r="N640" s="214"/>
      <c r="O640" s="214"/>
      <c r="P640" s="214"/>
      <c r="Q640" s="214"/>
      <c r="R640" s="214"/>
      <c r="S640" s="214"/>
      <c r="T640" s="215"/>
      <c r="AT640" s="216" t="s">
        <v>143</v>
      </c>
      <c r="AU640" s="216" t="s">
        <v>83</v>
      </c>
      <c r="AV640" s="13" t="s">
        <v>81</v>
      </c>
      <c r="AW640" s="13" t="s">
        <v>30</v>
      </c>
      <c r="AX640" s="13" t="s">
        <v>73</v>
      </c>
      <c r="AY640" s="216" t="s">
        <v>131</v>
      </c>
    </row>
    <row r="641" spans="2:51" s="14" customFormat="1" ht="10.199999999999999">
      <c r="B641" s="217"/>
      <c r="C641" s="218"/>
      <c r="D641" s="200" t="s">
        <v>143</v>
      </c>
      <c r="E641" s="219" t="s">
        <v>1</v>
      </c>
      <c r="F641" s="220" t="s">
        <v>801</v>
      </c>
      <c r="G641" s="218"/>
      <c r="H641" s="221">
        <v>0.53200000000000003</v>
      </c>
      <c r="I641" s="222"/>
      <c r="J641" s="218"/>
      <c r="K641" s="218"/>
      <c r="L641" s="223"/>
      <c r="M641" s="224"/>
      <c r="N641" s="225"/>
      <c r="O641" s="225"/>
      <c r="P641" s="225"/>
      <c r="Q641" s="225"/>
      <c r="R641" s="225"/>
      <c r="S641" s="225"/>
      <c r="T641" s="226"/>
      <c r="AT641" s="227" t="s">
        <v>143</v>
      </c>
      <c r="AU641" s="227" t="s">
        <v>83</v>
      </c>
      <c r="AV641" s="14" t="s">
        <v>83</v>
      </c>
      <c r="AW641" s="14" t="s">
        <v>30</v>
      </c>
      <c r="AX641" s="14" t="s">
        <v>73</v>
      </c>
      <c r="AY641" s="227" t="s">
        <v>131</v>
      </c>
    </row>
    <row r="642" spans="2:51" s="13" customFormat="1" ht="10.199999999999999">
      <c r="B642" s="207"/>
      <c r="C642" s="208"/>
      <c r="D642" s="200" t="s">
        <v>143</v>
      </c>
      <c r="E642" s="209" t="s">
        <v>1</v>
      </c>
      <c r="F642" s="210" t="s">
        <v>802</v>
      </c>
      <c r="G642" s="208"/>
      <c r="H642" s="209" t="s">
        <v>1</v>
      </c>
      <c r="I642" s="211"/>
      <c r="J642" s="208"/>
      <c r="K642" s="208"/>
      <c r="L642" s="212"/>
      <c r="M642" s="213"/>
      <c r="N642" s="214"/>
      <c r="O642" s="214"/>
      <c r="P642" s="214"/>
      <c r="Q642" s="214"/>
      <c r="R642" s="214"/>
      <c r="S642" s="214"/>
      <c r="T642" s="215"/>
      <c r="AT642" s="216" t="s">
        <v>143</v>
      </c>
      <c r="AU642" s="216" t="s">
        <v>83</v>
      </c>
      <c r="AV642" s="13" t="s">
        <v>81</v>
      </c>
      <c r="AW642" s="13" t="s">
        <v>30</v>
      </c>
      <c r="AX642" s="13" t="s">
        <v>73</v>
      </c>
      <c r="AY642" s="216" t="s">
        <v>131</v>
      </c>
    </row>
    <row r="643" spans="2:51" s="13" customFormat="1" ht="10.199999999999999">
      <c r="B643" s="207"/>
      <c r="C643" s="208"/>
      <c r="D643" s="200" t="s">
        <v>143</v>
      </c>
      <c r="E643" s="209" t="s">
        <v>1</v>
      </c>
      <c r="F643" s="210" t="s">
        <v>271</v>
      </c>
      <c r="G643" s="208"/>
      <c r="H643" s="209" t="s">
        <v>1</v>
      </c>
      <c r="I643" s="211"/>
      <c r="J643" s="208"/>
      <c r="K643" s="208"/>
      <c r="L643" s="212"/>
      <c r="M643" s="213"/>
      <c r="N643" s="214"/>
      <c r="O643" s="214"/>
      <c r="P643" s="214"/>
      <c r="Q643" s="214"/>
      <c r="R643" s="214"/>
      <c r="S643" s="214"/>
      <c r="T643" s="215"/>
      <c r="AT643" s="216" t="s">
        <v>143</v>
      </c>
      <c r="AU643" s="216" t="s">
        <v>83</v>
      </c>
      <c r="AV643" s="13" t="s">
        <v>81</v>
      </c>
      <c r="AW643" s="13" t="s">
        <v>30</v>
      </c>
      <c r="AX643" s="13" t="s">
        <v>73</v>
      </c>
      <c r="AY643" s="216" t="s">
        <v>131</v>
      </c>
    </row>
    <row r="644" spans="2:51" s="14" customFormat="1" ht="10.199999999999999">
      <c r="B644" s="217"/>
      <c r="C644" s="218"/>
      <c r="D644" s="200" t="s">
        <v>143</v>
      </c>
      <c r="E644" s="219" t="s">
        <v>1</v>
      </c>
      <c r="F644" s="220" t="s">
        <v>803</v>
      </c>
      <c r="G644" s="218"/>
      <c r="H644" s="221">
        <v>7.0919999999999996</v>
      </c>
      <c r="I644" s="222"/>
      <c r="J644" s="218"/>
      <c r="K644" s="218"/>
      <c r="L644" s="223"/>
      <c r="M644" s="224"/>
      <c r="N644" s="225"/>
      <c r="O644" s="225"/>
      <c r="P644" s="225"/>
      <c r="Q644" s="225"/>
      <c r="R644" s="225"/>
      <c r="S644" s="225"/>
      <c r="T644" s="226"/>
      <c r="AT644" s="227" t="s">
        <v>143</v>
      </c>
      <c r="AU644" s="227" t="s">
        <v>83</v>
      </c>
      <c r="AV644" s="14" t="s">
        <v>83</v>
      </c>
      <c r="AW644" s="14" t="s">
        <v>30</v>
      </c>
      <c r="AX644" s="14" t="s">
        <v>73</v>
      </c>
      <c r="AY644" s="227" t="s">
        <v>131</v>
      </c>
    </row>
    <row r="645" spans="2:51" s="13" customFormat="1" ht="10.199999999999999">
      <c r="B645" s="207"/>
      <c r="C645" s="208"/>
      <c r="D645" s="200" t="s">
        <v>143</v>
      </c>
      <c r="E645" s="209" t="s">
        <v>1</v>
      </c>
      <c r="F645" s="210" t="s">
        <v>272</v>
      </c>
      <c r="G645" s="208"/>
      <c r="H645" s="209" t="s">
        <v>1</v>
      </c>
      <c r="I645" s="211"/>
      <c r="J645" s="208"/>
      <c r="K645" s="208"/>
      <c r="L645" s="212"/>
      <c r="M645" s="213"/>
      <c r="N645" s="214"/>
      <c r="O645" s="214"/>
      <c r="P645" s="214"/>
      <c r="Q645" s="214"/>
      <c r="R645" s="214"/>
      <c r="S645" s="214"/>
      <c r="T645" s="215"/>
      <c r="AT645" s="216" t="s">
        <v>143</v>
      </c>
      <c r="AU645" s="216" t="s">
        <v>83</v>
      </c>
      <c r="AV645" s="13" t="s">
        <v>81</v>
      </c>
      <c r="AW645" s="13" t="s">
        <v>30</v>
      </c>
      <c r="AX645" s="13" t="s">
        <v>73</v>
      </c>
      <c r="AY645" s="216" t="s">
        <v>131</v>
      </c>
    </row>
    <row r="646" spans="2:51" s="14" customFormat="1" ht="10.199999999999999">
      <c r="B646" s="217"/>
      <c r="C646" s="218"/>
      <c r="D646" s="200" t="s">
        <v>143</v>
      </c>
      <c r="E646" s="219" t="s">
        <v>1</v>
      </c>
      <c r="F646" s="220" t="s">
        <v>804</v>
      </c>
      <c r="G646" s="218"/>
      <c r="H646" s="221">
        <v>3.5459999999999998</v>
      </c>
      <c r="I646" s="222"/>
      <c r="J646" s="218"/>
      <c r="K646" s="218"/>
      <c r="L646" s="223"/>
      <c r="M646" s="224"/>
      <c r="N646" s="225"/>
      <c r="O646" s="225"/>
      <c r="P646" s="225"/>
      <c r="Q646" s="225"/>
      <c r="R646" s="225"/>
      <c r="S646" s="225"/>
      <c r="T646" s="226"/>
      <c r="AT646" s="227" t="s">
        <v>143</v>
      </c>
      <c r="AU646" s="227" t="s">
        <v>83</v>
      </c>
      <c r="AV646" s="14" t="s">
        <v>83</v>
      </c>
      <c r="AW646" s="14" t="s">
        <v>30</v>
      </c>
      <c r="AX646" s="14" t="s">
        <v>73</v>
      </c>
      <c r="AY646" s="227" t="s">
        <v>131</v>
      </c>
    </row>
    <row r="647" spans="2:51" s="16" customFormat="1" ht="10.199999999999999">
      <c r="B647" s="253"/>
      <c r="C647" s="254"/>
      <c r="D647" s="200" t="s">
        <v>143</v>
      </c>
      <c r="E647" s="255" t="s">
        <v>1</v>
      </c>
      <c r="F647" s="256" t="s">
        <v>816</v>
      </c>
      <c r="G647" s="254"/>
      <c r="H647" s="257">
        <v>13.212999999999999</v>
      </c>
      <c r="I647" s="258"/>
      <c r="J647" s="254"/>
      <c r="K647" s="254"/>
      <c r="L647" s="259"/>
      <c r="M647" s="260"/>
      <c r="N647" s="261"/>
      <c r="O647" s="261"/>
      <c r="P647" s="261"/>
      <c r="Q647" s="261"/>
      <c r="R647" s="261"/>
      <c r="S647" s="261"/>
      <c r="T647" s="262"/>
      <c r="AT647" s="263" t="s">
        <v>143</v>
      </c>
      <c r="AU647" s="263" t="s">
        <v>83</v>
      </c>
      <c r="AV647" s="16" t="s">
        <v>152</v>
      </c>
      <c r="AW647" s="16" t="s">
        <v>30</v>
      </c>
      <c r="AX647" s="16" t="s">
        <v>73</v>
      </c>
      <c r="AY647" s="263" t="s">
        <v>131</v>
      </c>
    </row>
    <row r="648" spans="2:51" s="13" customFormat="1" ht="10.199999999999999">
      <c r="B648" s="207"/>
      <c r="C648" s="208"/>
      <c r="D648" s="200" t="s">
        <v>143</v>
      </c>
      <c r="E648" s="209" t="s">
        <v>1</v>
      </c>
      <c r="F648" s="210" t="s">
        <v>645</v>
      </c>
      <c r="G648" s="208"/>
      <c r="H648" s="209" t="s">
        <v>1</v>
      </c>
      <c r="I648" s="211"/>
      <c r="J648" s="208"/>
      <c r="K648" s="208"/>
      <c r="L648" s="212"/>
      <c r="M648" s="213"/>
      <c r="N648" s="214"/>
      <c r="O648" s="214"/>
      <c r="P648" s="214"/>
      <c r="Q648" s="214"/>
      <c r="R648" s="214"/>
      <c r="S648" s="214"/>
      <c r="T648" s="215"/>
      <c r="AT648" s="216" t="s">
        <v>143</v>
      </c>
      <c r="AU648" s="216" t="s">
        <v>83</v>
      </c>
      <c r="AV648" s="13" t="s">
        <v>81</v>
      </c>
      <c r="AW648" s="13" t="s">
        <v>30</v>
      </c>
      <c r="AX648" s="13" t="s">
        <v>73</v>
      </c>
      <c r="AY648" s="216" t="s">
        <v>131</v>
      </c>
    </row>
    <row r="649" spans="2:51" s="13" customFormat="1" ht="20.399999999999999">
      <c r="B649" s="207"/>
      <c r="C649" s="208"/>
      <c r="D649" s="200" t="s">
        <v>143</v>
      </c>
      <c r="E649" s="209" t="s">
        <v>1</v>
      </c>
      <c r="F649" s="210" t="s">
        <v>646</v>
      </c>
      <c r="G649" s="208"/>
      <c r="H649" s="209" t="s">
        <v>1</v>
      </c>
      <c r="I649" s="211"/>
      <c r="J649" s="208"/>
      <c r="K649" s="208"/>
      <c r="L649" s="212"/>
      <c r="M649" s="213"/>
      <c r="N649" s="214"/>
      <c r="O649" s="214"/>
      <c r="P649" s="214"/>
      <c r="Q649" s="214"/>
      <c r="R649" s="214"/>
      <c r="S649" s="214"/>
      <c r="T649" s="215"/>
      <c r="AT649" s="216" t="s">
        <v>143</v>
      </c>
      <c r="AU649" s="216" t="s">
        <v>83</v>
      </c>
      <c r="AV649" s="13" t="s">
        <v>81</v>
      </c>
      <c r="AW649" s="13" t="s">
        <v>30</v>
      </c>
      <c r="AX649" s="13" t="s">
        <v>73</v>
      </c>
      <c r="AY649" s="216" t="s">
        <v>131</v>
      </c>
    </row>
    <row r="650" spans="2:51" s="14" customFormat="1" ht="10.199999999999999">
      <c r="B650" s="217"/>
      <c r="C650" s="218"/>
      <c r="D650" s="200" t="s">
        <v>143</v>
      </c>
      <c r="E650" s="219" t="s">
        <v>1</v>
      </c>
      <c r="F650" s="220" t="s">
        <v>817</v>
      </c>
      <c r="G650" s="218"/>
      <c r="H650" s="221">
        <v>1.9</v>
      </c>
      <c r="I650" s="222"/>
      <c r="J650" s="218"/>
      <c r="K650" s="218"/>
      <c r="L650" s="223"/>
      <c r="M650" s="224"/>
      <c r="N650" s="225"/>
      <c r="O650" s="225"/>
      <c r="P650" s="225"/>
      <c r="Q650" s="225"/>
      <c r="R650" s="225"/>
      <c r="S650" s="225"/>
      <c r="T650" s="226"/>
      <c r="AT650" s="227" t="s">
        <v>143</v>
      </c>
      <c r="AU650" s="227" t="s">
        <v>83</v>
      </c>
      <c r="AV650" s="14" t="s">
        <v>83</v>
      </c>
      <c r="AW650" s="14" t="s">
        <v>30</v>
      </c>
      <c r="AX650" s="14" t="s">
        <v>73</v>
      </c>
      <c r="AY650" s="227" t="s">
        <v>131</v>
      </c>
    </row>
    <row r="651" spans="2:51" s="13" customFormat="1" ht="10.199999999999999">
      <c r="B651" s="207"/>
      <c r="C651" s="208"/>
      <c r="D651" s="200" t="s">
        <v>143</v>
      </c>
      <c r="E651" s="209" t="s">
        <v>1</v>
      </c>
      <c r="F651" s="210" t="s">
        <v>648</v>
      </c>
      <c r="G651" s="208"/>
      <c r="H651" s="209" t="s">
        <v>1</v>
      </c>
      <c r="I651" s="211"/>
      <c r="J651" s="208"/>
      <c r="K651" s="208"/>
      <c r="L651" s="212"/>
      <c r="M651" s="213"/>
      <c r="N651" s="214"/>
      <c r="O651" s="214"/>
      <c r="P651" s="214"/>
      <c r="Q651" s="214"/>
      <c r="R651" s="214"/>
      <c r="S651" s="214"/>
      <c r="T651" s="215"/>
      <c r="AT651" s="216" t="s">
        <v>143</v>
      </c>
      <c r="AU651" s="216" t="s">
        <v>83</v>
      </c>
      <c r="AV651" s="13" t="s">
        <v>81</v>
      </c>
      <c r="AW651" s="13" t="s">
        <v>30</v>
      </c>
      <c r="AX651" s="13" t="s">
        <v>73</v>
      </c>
      <c r="AY651" s="216" t="s">
        <v>131</v>
      </c>
    </row>
    <row r="652" spans="2:51" s="14" customFormat="1" ht="10.199999999999999">
      <c r="B652" s="217"/>
      <c r="C652" s="218"/>
      <c r="D652" s="200" t="s">
        <v>143</v>
      </c>
      <c r="E652" s="219" t="s">
        <v>1</v>
      </c>
      <c r="F652" s="220" t="s">
        <v>818</v>
      </c>
      <c r="G652" s="218"/>
      <c r="H652" s="221">
        <v>1.25</v>
      </c>
      <c r="I652" s="222"/>
      <c r="J652" s="218"/>
      <c r="K652" s="218"/>
      <c r="L652" s="223"/>
      <c r="M652" s="224"/>
      <c r="N652" s="225"/>
      <c r="O652" s="225"/>
      <c r="P652" s="225"/>
      <c r="Q652" s="225"/>
      <c r="R652" s="225"/>
      <c r="S652" s="225"/>
      <c r="T652" s="226"/>
      <c r="AT652" s="227" t="s">
        <v>143</v>
      </c>
      <c r="AU652" s="227" t="s">
        <v>83</v>
      </c>
      <c r="AV652" s="14" t="s">
        <v>83</v>
      </c>
      <c r="AW652" s="14" t="s">
        <v>30</v>
      </c>
      <c r="AX652" s="14" t="s">
        <v>73</v>
      </c>
      <c r="AY652" s="227" t="s">
        <v>131</v>
      </c>
    </row>
    <row r="653" spans="2:51" s="13" customFormat="1" ht="20.399999999999999">
      <c r="B653" s="207"/>
      <c r="C653" s="208"/>
      <c r="D653" s="200" t="s">
        <v>143</v>
      </c>
      <c r="E653" s="209" t="s">
        <v>1</v>
      </c>
      <c r="F653" s="210" t="s">
        <v>649</v>
      </c>
      <c r="G653" s="208"/>
      <c r="H653" s="209" t="s">
        <v>1</v>
      </c>
      <c r="I653" s="211"/>
      <c r="J653" s="208"/>
      <c r="K653" s="208"/>
      <c r="L653" s="212"/>
      <c r="M653" s="213"/>
      <c r="N653" s="214"/>
      <c r="O653" s="214"/>
      <c r="P653" s="214"/>
      <c r="Q653" s="214"/>
      <c r="R653" s="214"/>
      <c r="S653" s="214"/>
      <c r="T653" s="215"/>
      <c r="AT653" s="216" t="s">
        <v>143</v>
      </c>
      <c r="AU653" s="216" t="s">
        <v>83</v>
      </c>
      <c r="AV653" s="13" t="s">
        <v>81</v>
      </c>
      <c r="AW653" s="13" t="s">
        <v>30</v>
      </c>
      <c r="AX653" s="13" t="s">
        <v>73</v>
      </c>
      <c r="AY653" s="216" t="s">
        <v>131</v>
      </c>
    </row>
    <row r="654" spans="2:51" s="14" customFormat="1" ht="10.199999999999999">
      <c r="B654" s="217"/>
      <c r="C654" s="218"/>
      <c r="D654" s="200" t="s">
        <v>143</v>
      </c>
      <c r="E654" s="219" t="s">
        <v>1</v>
      </c>
      <c r="F654" s="220" t="s">
        <v>819</v>
      </c>
      <c r="G654" s="218"/>
      <c r="H654" s="221">
        <v>13.6</v>
      </c>
      <c r="I654" s="222"/>
      <c r="J654" s="218"/>
      <c r="K654" s="218"/>
      <c r="L654" s="223"/>
      <c r="M654" s="224"/>
      <c r="N654" s="225"/>
      <c r="O654" s="225"/>
      <c r="P654" s="225"/>
      <c r="Q654" s="225"/>
      <c r="R654" s="225"/>
      <c r="S654" s="225"/>
      <c r="T654" s="226"/>
      <c r="AT654" s="227" t="s">
        <v>143</v>
      </c>
      <c r="AU654" s="227" t="s">
        <v>83</v>
      </c>
      <c r="AV654" s="14" t="s">
        <v>83</v>
      </c>
      <c r="AW654" s="14" t="s">
        <v>30</v>
      </c>
      <c r="AX654" s="14" t="s">
        <v>73</v>
      </c>
      <c r="AY654" s="227" t="s">
        <v>131</v>
      </c>
    </row>
    <row r="655" spans="2:51" s="13" customFormat="1" ht="10.199999999999999">
      <c r="B655" s="207"/>
      <c r="C655" s="208"/>
      <c r="D655" s="200" t="s">
        <v>143</v>
      </c>
      <c r="E655" s="209" t="s">
        <v>1</v>
      </c>
      <c r="F655" s="210" t="s">
        <v>651</v>
      </c>
      <c r="G655" s="208"/>
      <c r="H655" s="209" t="s">
        <v>1</v>
      </c>
      <c r="I655" s="211"/>
      <c r="J655" s="208"/>
      <c r="K655" s="208"/>
      <c r="L655" s="212"/>
      <c r="M655" s="213"/>
      <c r="N655" s="214"/>
      <c r="O655" s="214"/>
      <c r="P655" s="214"/>
      <c r="Q655" s="214"/>
      <c r="R655" s="214"/>
      <c r="S655" s="214"/>
      <c r="T655" s="215"/>
      <c r="AT655" s="216" t="s">
        <v>143</v>
      </c>
      <c r="AU655" s="216" t="s">
        <v>83</v>
      </c>
      <c r="AV655" s="13" t="s">
        <v>81</v>
      </c>
      <c r="AW655" s="13" t="s">
        <v>30</v>
      </c>
      <c r="AX655" s="13" t="s">
        <v>73</v>
      </c>
      <c r="AY655" s="216" t="s">
        <v>131</v>
      </c>
    </row>
    <row r="656" spans="2:51" s="14" customFormat="1" ht="10.199999999999999">
      <c r="B656" s="217"/>
      <c r="C656" s="218"/>
      <c r="D656" s="200" t="s">
        <v>143</v>
      </c>
      <c r="E656" s="219" t="s">
        <v>1</v>
      </c>
      <c r="F656" s="220" t="s">
        <v>820</v>
      </c>
      <c r="G656" s="218"/>
      <c r="H656" s="221">
        <v>0.6</v>
      </c>
      <c r="I656" s="222"/>
      <c r="J656" s="218"/>
      <c r="K656" s="218"/>
      <c r="L656" s="223"/>
      <c r="M656" s="224"/>
      <c r="N656" s="225"/>
      <c r="O656" s="225"/>
      <c r="P656" s="225"/>
      <c r="Q656" s="225"/>
      <c r="R656" s="225"/>
      <c r="S656" s="225"/>
      <c r="T656" s="226"/>
      <c r="AT656" s="227" t="s">
        <v>143</v>
      </c>
      <c r="AU656" s="227" t="s">
        <v>83</v>
      </c>
      <c r="AV656" s="14" t="s">
        <v>83</v>
      </c>
      <c r="AW656" s="14" t="s">
        <v>30</v>
      </c>
      <c r="AX656" s="14" t="s">
        <v>73</v>
      </c>
      <c r="AY656" s="227" t="s">
        <v>131</v>
      </c>
    </row>
    <row r="657" spans="1:65" s="16" customFormat="1" ht="10.199999999999999">
      <c r="B657" s="253"/>
      <c r="C657" s="254"/>
      <c r="D657" s="200" t="s">
        <v>143</v>
      </c>
      <c r="E657" s="255" t="s">
        <v>1</v>
      </c>
      <c r="F657" s="256" t="s">
        <v>816</v>
      </c>
      <c r="G657" s="254"/>
      <c r="H657" s="257">
        <v>17.350000000000001</v>
      </c>
      <c r="I657" s="258"/>
      <c r="J657" s="254"/>
      <c r="K657" s="254"/>
      <c r="L657" s="259"/>
      <c r="M657" s="260"/>
      <c r="N657" s="261"/>
      <c r="O657" s="261"/>
      <c r="P657" s="261"/>
      <c r="Q657" s="261"/>
      <c r="R657" s="261"/>
      <c r="S657" s="261"/>
      <c r="T657" s="262"/>
      <c r="AT657" s="263" t="s">
        <v>143</v>
      </c>
      <c r="AU657" s="263" t="s">
        <v>83</v>
      </c>
      <c r="AV657" s="16" t="s">
        <v>152</v>
      </c>
      <c r="AW657" s="16" t="s">
        <v>30</v>
      </c>
      <c r="AX657" s="16" t="s">
        <v>73</v>
      </c>
      <c r="AY657" s="263" t="s">
        <v>131</v>
      </c>
    </row>
    <row r="658" spans="1:65" s="15" customFormat="1" ht="10.199999999999999">
      <c r="B658" s="228"/>
      <c r="C658" s="229"/>
      <c r="D658" s="200" t="s">
        <v>143</v>
      </c>
      <c r="E658" s="230" t="s">
        <v>1</v>
      </c>
      <c r="F658" s="231" t="s">
        <v>146</v>
      </c>
      <c r="G658" s="229"/>
      <c r="H658" s="232">
        <v>47.947000000000003</v>
      </c>
      <c r="I658" s="233"/>
      <c r="J658" s="229"/>
      <c r="K658" s="229"/>
      <c r="L658" s="234"/>
      <c r="M658" s="235"/>
      <c r="N658" s="236"/>
      <c r="O658" s="236"/>
      <c r="P658" s="236"/>
      <c r="Q658" s="236"/>
      <c r="R658" s="236"/>
      <c r="S658" s="236"/>
      <c r="T658" s="237"/>
      <c r="AT658" s="238" t="s">
        <v>143</v>
      </c>
      <c r="AU658" s="238" t="s">
        <v>83</v>
      </c>
      <c r="AV658" s="15" t="s">
        <v>139</v>
      </c>
      <c r="AW658" s="15" t="s">
        <v>30</v>
      </c>
      <c r="AX658" s="15" t="s">
        <v>81</v>
      </c>
      <c r="AY658" s="238" t="s">
        <v>131</v>
      </c>
    </row>
    <row r="659" spans="1:65" s="2" customFormat="1" ht="24.15" customHeight="1">
      <c r="A659" s="35"/>
      <c r="B659" s="36"/>
      <c r="C659" s="187" t="s">
        <v>650</v>
      </c>
      <c r="D659" s="187" t="s">
        <v>134</v>
      </c>
      <c r="E659" s="188" t="s">
        <v>821</v>
      </c>
      <c r="F659" s="189" t="s">
        <v>822</v>
      </c>
      <c r="G659" s="190" t="s">
        <v>155</v>
      </c>
      <c r="H659" s="191">
        <v>13.212999999999999</v>
      </c>
      <c r="I659" s="192"/>
      <c r="J659" s="193">
        <f>ROUND(I659*H659,2)</f>
        <v>0</v>
      </c>
      <c r="K659" s="189" t="s">
        <v>138</v>
      </c>
      <c r="L659" s="40"/>
      <c r="M659" s="194" t="s">
        <v>1</v>
      </c>
      <c r="N659" s="195" t="s">
        <v>38</v>
      </c>
      <c r="O659" s="72"/>
      <c r="P659" s="196">
        <f>O659*H659</f>
        <v>0</v>
      </c>
      <c r="Q659" s="196">
        <v>0</v>
      </c>
      <c r="R659" s="196">
        <f>Q659*H659</f>
        <v>0</v>
      </c>
      <c r="S659" s="196">
        <v>0</v>
      </c>
      <c r="T659" s="197">
        <f>S659*H659</f>
        <v>0</v>
      </c>
      <c r="U659" s="35"/>
      <c r="V659" s="35"/>
      <c r="W659" s="35"/>
      <c r="X659" s="35"/>
      <c r="Y659" s="35"/>
      <c r="Z659" s="35"/>
      <c r="AA659" s="35"/>
      <c r="AB659" s="35"/>
      <c r="AC659" s="35"/>
      <c r="AD659" s="35"/>
      <c r="AE659" s="35"/>
      <c r="AR659" s="198" t="s">
        <v>189</v>
      </c>
      <c r="AT659" s="198" t="s">
        <v>134</v>
      </c>
      <c r="AU659" s="198" t="s">
        <v>83</v>
      </c>
      <c r="AY659" s="18" t="s">
        <v>131</v>
      </c>
      <c r="BE659" s="199">
        <f>IF(N659="základní",J659,0)</f>
        <v>0</v>
      </c>
      <c r="BF659" s="199">
        <f>IF(N659="snížená",J659,0)</f>
        <v>0</v>
      </c>
      <c r="BG659" s="199">
        <f>IF(N659="zákl. přenesená",J659,0)</f>
        <v>0</v>
      </c>
      <c r="BH659" s="199">
        <f>IF(N659="sníž. přenesená",J659,0)</f>
        <v>0</v>
      </c>
      <c r="BI659" s="199">
        <f>IF(N659="nulová",J659,0)</f>
        <v>0</v>
      </c>
      <c r="BJ659" s="18" t="s">
        <v>81</v>
      </c>
      <c r="BK659" s="199">
        <f>ROUND(I659*H659,2)</f>
        <v>0</v>
      </c>
      <c r="BL659" s="18" t="s">
        <v>189</v>
      </c>
      <c r="BM659" s="198" t="s">
        <v>823</v>
      </c>
    </row>
    <row r="660" spans="1:65" s="2" customFormat="1" ht="19.2">
      <c r="A660" s="35"/>
      <c r="B660" s="36"/>
      <c r="C660" s="37"/>
      <c r="D660" s="200" t="s">
        <v>140</v>
      </c>
      <c r="E660" s="37"/>
      <c r="F660" s="201" t="s">
        <v>822</v>
      </c>
      <c r="G660" s="37"/>
      <c r="H660" s="37"/>
      <c r="I660" s="202"/>
      <c r="J660" s="37"/>
      <c r="K660" s="37"/>
      <c r="L660" s="40"/>
      <c r="M660" s="203"/>
      <c r="N660" s="204"/>
      <c r="O660" s="72"/>
      <c r="P660" s="72"/>
      <c r="Q660" s="72"/>
      <c r="R660" s="72"/>
      <c r="S660" s="72"/>
      <c r="T660" s="73"/>
      <c r="U660" s="35"/>
      <c r="V660" s="35"/>
      <c r="W660" s="35"/>
      <c r="X660" s="35"/>
      <c r="Y660" s="35"/>
      <c r="Z660" s="35"/>
      <c r="AA660" s="35"/>
      <c r="AB660" s="35"/>
      <c r="AC660" s="35"/>
      <c r="AD660" s="35"/>
      <c r="AE660" s="35"/>
      <c r="AT660" s="18" t="s">
        <v>140</v>
      </c>
      <c r="AU660" s="18" t="s">
        <v>83</v>
      </c>
    </row>
    <row r="661" spans="1:65" s="2" customFormat="1" ht="10.199999999999999">
      <c r="A661" s="35"/>
      <c r="B661" s="36"/>
      <c r="C661" s="37"/>
      <c r="D661" s="205" t="s">
        <v>141</v>
      </c>
      <c r="E661" s="37"/>
      <c r="F661" s="206" t="s">
        <v>824</v>
      </c>
      <c r="G661" s="37"/>
      <c r="H661" s="37"/>
      <c r="I661" s="202"/>
      <c r="J661" s="37"/>
      <c r="K661" s="37"/>
      <c r="L661" s="40"/>
      <c r="M661" s="203"/>
      <c r="N661" s="204"/>
      <c r="O661" s="72"/>
      <c r="P661" s="72"/>
      <c r="Q661" s="72"/>
      <c r="R661" s="72"/>
      <c r="S661" s="72"/>
      <c r="T661" s="73"/>
      <c r="U661" s="35"/>
      <c r="V661" s="35"/>
      <c r="W661" s="35"/>
      <c r="X661" s="35"/>
      <c r="Y661" s="35"/>
      <c r="Z661" s="35"/>
      <c r="AA661" s="35"/>
      <c r="AB661" s="35"/>
      <c r="AC661" s="35"/>
      <c r="AD661" s="35"/>
      <c r="AE661" s="35"/>
      <c r="AT661" s="18" t="s">
        <v>141</v>
      </c>
      <c r="AU661" s="18" t="s">
        <v>83</v>
      </c>
    </row>
    <row r="662" spans="1:65" s="13" customFormat="1" ht="10.199999999999999">
      <c r="B662" s="207"/>
      <c r="C662" s="208"/>
      <c r="D662" s="200" t="s">
        <v>143</v>
      </c>
      <c r="E662" s="209" t="s">
        <v>1</v>
      </c>
      <c r="F662" s="210" t="s">
        <v>799</v>
      </c>
      <c r="G662" s="208"/>
      <c r="H662" s="209" t="s">
        <v>1</v>
      </c>
      <c r="I662" s="211"/>
      <c r="J662" s="208"/>
      <c r="K662" s="208"/>
      <c r="L662" s="212"/>
      <c r="M662" s="213"/>
      <c r="N662" s="214"/>
      <c r="O662" s="214"/>
      <c r="P662" s="214"/>
      <c r="Q662" s="214"/>
      <c r="R662" s="214"/>
      <c r="S662" s="214"/>
      <c r="T662" s="215"/>
      <c r="AT662" s="216" t="s">
        <v>143</v>
      </c>
      <c r="AU662" s="216" t="s">
        <v>83</v>
      </c>
      <c r="AV662" s="13" t="s">
        <v>81</v>
      </c>
      <c r="AW662" s="13" t="s">
        <v>30</v>
      </c>
      <c r="AX662" s="13" t="s">
        <v>73</v>
      </c>
      <c r="AY662" s="216" t="s">
        <v>131</v>
      </c>
    </row>
    <row r="663" spans="1:65" s="13" customFormat="1" ht="10.199999999999999">
      <c r="B663" s="207"/>
      <c r="C663" s="208"/>
      <c r="D663" s="200" t="s">
        <v>143</v>
      </c>
      <c r="E663" s="209" t="s">
        <v>1</v>
      </c>
      <c r="F663" s="210" t="s">
        <v>271</v>
      </c>
      <c r="G663" s="208"/>
      <c r="H663" s="209" t="s">
        <v>1</v>
      </c>
      <c r="I663" s="211"/>
      <c r="J663" s="208"/>
      <c r="K663" s="208"/>
      <c r="L663" s="212"/>
      <c r="M663" s="213"/>
      <c r="N663" s="214"/>
      <c r="O663" s="214"/>
      <c r="P663" s="214"/>
      <c r="Q663" s="214"/>
      <c r="R663" s="214"/>
      <c r="S663" s="214"/>
      <c r="T663" s="215"/>
      <c r="AT663" s="216" t="s">
        <v>143</v>
      </c>
      <c r="AU663" s="216" t="s">
        <v>83</v>
      </c>
      <c r="AV663" s="13" t="s">
        <v>81</v>
      </c>
      <c r="AW663" s="13" t="s">
        <v>30</v>
      </c>
      <c r="AX663" s="13" t="s">
        <v>73</v>
      </c>
      <c r="AY663" s="216" t="s">
        <v>131</v>
      </c>
    </row>
    <row r="664" spans="1:65" s="14" customFormat="1" ht="10.199999999999999">
      <c r="B664" s="217"/>
      <c r="C664" s="218"/>
      <c r="D664" s="200" t="s">
        <v>143</v>
      </c>
      <c r="E664" s="219" t="s">
        <v>1</v>
      </c>
      <c r="F664" s="220" t="s">
        <v>800</v>
      </c>
      <c r="G664" s="218"/>
      <c r="H664" s="221">
        <v>2.0430000000000001</v>
      </c>
      <c r="I664" s="222"/>
      <c r="J664" s="218"/>
      <c r="K664" s="218"/>
      <c r="L664" s="223"/>
      <c r="M664" s="224"/>
      <c r="N664" s="225"/>
      <c r="O664" s="225"/>
      <c r="P664" s="225"/>
      <c r="Q664" s="225"/>
      <c r="R664" s="225"/>
      <c r="S664" s="225"/>
      <c r="T664" s="226"/>
      <c r="AT664" s="227" t="s">
        <v>143</v>
      </c>
      <c r="AU664" s="227" t="s">
        <v>83</v>
      </c>
      <c r="AV664" s="14" t="s">
        <v>83</v>
      </c>
      <c r="AW664" s="14" t="s">
        <v>30</v>
      </c>
      <c r="AX664" s="14" t="s">
        <v>73</v>
      </c>
      <c r="AY664" s="227" t="s">
        <v>131</v>
      </c>
    </row>
    <row r="665" spans="1:65" s="13" customFormat="1" ht="10.199999999999999">
      <c r="B665" s="207"/>
      <c r="C665" s="208"/>
      <c r="D665" s="200" t="s">
        <v>143</v>
      </c>
      <c r="E665" s="209" t="s">
        <v>1</v>
      </c>
      <c r="F665" s="210" t="s">
        <v>272</v>
      </c>
      <c r="G665" s="208"/>
      <c r="H665" s="209" t="s">
        <v>1</v>
      </c>
      <c r="I665" s="211"/>
      <c r="J665" s="208"/>
      <c r="K665" s="208"/>
      <c r="L665" s="212"/>
      <c r="M665" s="213"/>
      <c r="N665" s="214"/>
      <c r="O665" s="214"/>
      <c r="P665" s="214"/>
      <c r="Q665" s="214"/>
      <c r="R665" s="214"/>
      <c r="S665" s="214"/>
      <c r="T665" s="215"/>
      <c r="AT665" s="216" t="s">
        <v>143</v>
      </c>
      <c r="AU665" s="216" t="s">
        <v>83</v>
      </c>
      <c r="AV665" s="13" t="s">
        <v>81</v>
      </c>
      <c r="AW665" s="13" t="s">
        <v>30</v>
      </c>
      <c r="AX665" s="13" t="s">
        <v>73</v>
      </c>
      <c r="AY665" s="216" t="s">
        <v>131</v>
      </c>
    </row>
    <row r="666" spans="1:65" s="14" customFormat="1" ht="10.199999999999999">
      <c r="B666" s="217"/>
      <c r="C666" s="218"/>
      <c r="D666" s="200" t="s">
        <v>143</v>
      </c>
      <c r="E666" s="219" t="s">
        <v>1</v>
      </c>
      <c r="F666" s="220" t="s">
        <v>801</v>
      </c>
      <c r="G666" s="218"/>
      <c r="H666" s="221">
        <v>0.53200000000000003</v>
      </c>
      <c r="I666" s="222"/>
      <c r="J666" s="218"/>
      <c r="K666" s="218"/>
      <c r="L666" s="223"/>
      <c r="M666" s="224"/>
      <c r="N666" s="225"/>
      <c r="O666" s="225"/>
      <c r="P666" s="225"/>
      <c r="Q666" s="225"/>
      <c r="R666" s="225"/>
      <c r="S666" s="225"/>
      <c r="T666" s="226"/>
      <c r="AT666" s="227" t="s">
        <v>143</v>
      </c>
      <c r="AU666" s="227" t="s">
        <v>83</v>
      </c>
      <c r="AV666" s="14" t="s">
        <v>83</v>
      </c>
      <c r="AW666" s="14" t="s">
        <v>30</v>
      </c>
      <c r="AX666" s="14" t="s">
        <v>73</v>
      </c>
      <c r="AY666" s="227" t="s">
        <v>131</v>
      </c>
    </row>
    <row r="667" spans="1:65" s="13" customFormat="1" ht="10.199999999999999">
      <c r="B667" s="207"/>
      <c r="C667" s="208"/>
      <c r="D667" s="200" t="s">
        <v>143</v>
      </c>
      <c r="E667" s="209" t="s">
        <v>1</v>
      </c>
      <c r="F667" s="210" t="s">
        <v>802</v>
      </c>
      <c r="G667" s="208"/>
      <c r="H667" s="209" t="s">
        <v>1</v>
      </c>
      <c r="I667" s="211"/>
      <c r="J667" s="208"/>
      <c r="K667" s="208"/>
      <c r="L667" s="212"/>
      <c r="M667" s="213"/>
      <c r="N667" s="214"/>
      <c r="O667" s="214"/>
      <c r="P667" s="214"/>
      <c r="Q667" s="214"/>
      <c r="R667" s="214"/>
      <c r="S667" s="214"/>
      <c r="T667" s="215"/>
      <c r="AT667" s="216" t="s">
        <v>143</v>
      </c>
      <c r="AU667" s="216" t="s">
        <v>83</v>
      </c>
      <c r="AV667" s="13" t="s">
        <v>81</v>
      </c>
      <c r="AW667" s="13" t="s">
        <v>30</v>
      </c>
      <c r="AX667" s="13" t="s">
        <v>73</v>
      </c>
      <c r="AY667" s="216" t="s">
        <v>131</v>
      </c>
    </row>
    <row r="668" spans="1:65" s="13" customFormat="1" ht="10.199999999999999">
      <c r="B668" s="207"/>
      <c r="C668" s="208"/>
      <c r="D668" s="200" t="s">
        <v>143</v>
      </c>
      <c r="E668" s="209" t="s">
        <v>1</v>
      </c>
      <c r="F668" s="210" t="s">
        <v>271</v>
      </c>
      <c r="G668" s="208"/>
      <c r="H668" s="209" t="s">
        <v>1</v>
      </c>
      <c r="I668" s="211"/>
      <c r="J668" s="208"/>
      <c r="K668" s="208"/>
      <c r="L668" s="212"/>
      <c r="M668" s="213"/>
      <c r="N668" s="214"/>
      <c r="O668" s="214"/>
      <c r="P668" s="214"/>
      <c r="Q668" s="214"/>
      <c r="R668" s="214"/>
      <c r="S668" s="214"/>
      <c r="T668" s="215"/>
      <c r="AT668" s="216" t="s">
        <v>143</v>
      </c>
      <c r="AU668" s="216" t="s">
        <v>83</v>
      </c>
      <c r="AV668" s="13" t="s">
        <v>81</v>
      </c>
      <c r="AW668" s="13" t="s">
        <v>30</v>
      </c>
      <c r="AX668" s="13" t="s">
        <v>73</v>
      </c>
      <c r="AY668" s="216" t="s">
        <v>131</v>
      </c>
    </row>
    <row r="669" spans="1:65" s="14" customFormat="1" ht="10.199999999999999">
      <c r="B669" s="217"/>
      <c r="C669" s="218"/>
      <c r="D669" s="200" t="s">
        <v>143</v>
      </c>
      <c r="E669" s="219" t="s">
        <v>1</v>
      </c>
      <c r="F669" s="220" t="s">
        <v>803</v>
      </c>
      <c r="G669" s="218"/>
      <c r="H669" s="221">
        <v>7.0919999999999996</v>
      </c>
      <c r="I669" s="222"/>
      <c r="J669" s="218"/>
      <c r="K669" s="218"/>
      <c r="L669" s="223"/>
      <c r="M669" s="224"/>
      <c r="N669" s="225"/>
      <c r="O669" s="225"/>
      <c r="P669" s="225"/>
      <c r="Q669" s="225"/>
      <c r="R669" s="225"/>
      <c r="S669" s="225"/>
      <c r="T669" s="226"/>
      <c r="AT669" s="227" t="s">
        <v>143</v>
      </c>
      <c r="AU669" s="227" t="s">
        <v>83</v>
      </c>
      <c r="AV669" s="14" t="s">
        <v>83</v>
      </c>
      <c r="AW669" s="14" t="s">
        <v>30</v>
      </c>
      <c r="AX669" s="14" t="s">
        <v>73</v>
      </c>
      <c r="AY669" s="227" t="s">
        <v>131</v>
      </c>
    </row>
    <row r="670" spans="1:65" s="13" customFormat="1" ht="10.199999999999999">
      <c r="B670" s="207"/>
      <c r="C670" s="208"/>
      <c r="D670" s="200" t="s">
        <v>143</v>
      </c>
      <c r="E670" s="209" t="s">
        <v>1</v>
      </c>
      <c r="F670" s="210" t="s">
        <v>272</v>
      </c>
      <c r="G670" s="208"/>
      <c r="H670" s="209" t="s">
        <v>1</v>
      </c>
      <c r="I670" s="211"/>
      <c r="J670" s="208"/>
      <c r="K670" s="208"/>
      <c r="L670" s="212"/>
      <c r="M670" s="213"/>
      <c r="N670" s="214"/>
      <c r="O670" s="214"/>
      <c r="P670" s="214"/>
      <c r="Q670" s="214"/>
      <c r="R670" s="214"/>
      <c r="S670" s="214"/>
      <c r="T670" s="215"/>
      <c r="AT670" s="216" t="s">
        <v>143</v>
      </c>
      <c r="AU670" s="216" t="s">
        <v>83</v>
      </c>
      <c r="AV670" s="13" t="s">
        <v>81</v>
      </c>
      <c r="AW670" s="13" t="s">
        <v>30</v>
      </c>
      <c r="AX670" s="13" t="s">
        <v>73</v>
      </c>
      <c r="AY670" s="216" t="s">
        <v>131</v>
      </c>
    </row>
    <row r="671" spans="1:65" s="14" customFormat="1" ht="10.199999999999999">
      <c r="B671" s="217"/>
      <c r="C671" s="218"/>
      <c r="D671" s="200" t="s">
        <v>143</v>
      </c>
      <c r="E671" s="219" t="s">
        <v>1</v>
      </c>
      <c r="F671" s="220" t="s">
        <v>804</v>
      </c>
      <c r="G671" s="218"/>
      <c r="H671" s="221">
        <v>3.5459999999999998</v>
      </c>
      <c r="I671" s="222"/>
      <c r="J671" s="218"/>
      <c r="K671" s="218"/>
      <c r="L671" s="223"/>
      <c r="M671" s="224"/>
      <c r="N671" s="225"/>
      <c r="O671" s="225"/>
      <c r="P671" s="225"/>
      <c r="Q671" s="225"/>
      <c r="R671" s="225"/>
      <c r="S671" s="225"/>
      <c r="T671" s="226"/>
      <c r="AT671" s="227" t="s">
        <v>143</v>
      </c>
      <c r="AU671" s="227" t="s">
        <v>83</v>
      </c>
      <c r="AV671" s="14" t="s">
        <v>83</v>
      </c>
      <c r="AW671" s="14" t="s">
        <v>30</v>
      </c>
      <c r="AX671" s="14" t="s">
        <v>73</v>
      </c>
      <c r="AY671" s="227" t="s">
        <v>131</v>
      </c>
    </row>
    <row r="672" spans="1:65" s="15" customFormat="1" ht="10.199999999999999">
      <c r="B672" s="228"/>
      <c r="C672" s="229"/>
      <c r="D672" s="200" t="s">
        <v>143</v>
      </c>
      <c r="E672" s="230" t="s">
        <v>1</v>
      </c>
      <c r="F672" s="231" t="s">
        <v>146</v>
      </c>
      <c r="G672" s="229"/>
      <c r="H672" s="232">
        <v>13.212999999999999</v>
      </c>
      <c r="I672" s="233"/>
      <c r="J672" s="229"/>
      <c r="K672" s="229"/>
      <c r="L672" s="234"/>
      <c r="M672" s="235"/>
      <c r="N672" s="236"/>
      <c r="O672" s="236"/>
      <c r="P672" s="236"/>
      <c r="Q672" s="236"/>
      <c r="R672" s="236"/>
      <c r="S672" s="236"/>
      <c r="T672" s="237"/>
      <c r="AT672" s="238" t="s">
        <v>143</v>
      </c>
      <c r="AU672" s="238" t="s">
        <v>83</v>
      </c>
      <c r="AV672" s="15" t="s">
        <v>139</v>
      </c>
      <c r="AW672" s="15" t="s">
        <v>30</v>
      </c>
      <c r="AX672" s="15" t="s">
        <v>81</v>
      </c>
      <c r="AY672" s="238" t="s">
        <v>131</v>
      </c>
    </row>
    <row r="673" spans="1:65" s="2" customFormat="1" ht="24.15" customHeight="1">
      <c r="A673" s="35"/>
      <c r="B673" s="36"/>
      <c r="C673" s="187" t="s">
        <v>551</v>
      </c>
      <c r="D673" s="187" t="s">
        <v>134</v>
      </c>
      <c r="E673" s="188" t="s">
        <v>825</v>
      </c>
      <c r="F673" s="189" t="s">
        <v>826</v>
      </c>
      <c r="G673" s="190" t="s">
        <v>155</v>
      </c>
      <c r="H673" s="191">
        <v>69.468000000000004</v>
      </c>
      <c r="I673" s="192"/>
      <c r="J673" s="193">
        <f>ROUND(I673*H673,2)</f>
        <v>0</v>
      </c>
      <c r="K673" s="189" t="s">
        <v>138</v>
      </c>
      <c r="L673" s="40"/>
      <c r="M673" s="194" t="s">
        <v>1</v>
      </c>
      <c r="N673" s="195" t="s">
        <v>38</v>
      </c>
      <c r="O673" s="72"/>
      <c r="P673" s="196">
        <f>O673*H673</f>
        <v>0</v>
      </c>
      <c r="Q673" s="196">
        <v>0</v>
      </c>
      <c r="R673" s="196">
        <f>Q673*H673</f>
        <v>0</v>
      </c>
      <c r="S673" s="196">
        <v>0</v>
      </c>
      <c r="T673" s="197">
        <f>S673*H673</f>
        <v>0</v>
      </c>
      <c r="U673" s="35"/>
      <c r="V673" s="35"/>
      <c r="W673" s="35"/>
      <c r="X673" s="35"/>
      <c r="Y673" s="35"/>
      <c r="Z673" s="35"/>
      <c r="AA673" s="35"/>
      <c r="AB673" s="35"/>
      <c r="AC673" s="35"/>
      <c r="AD673" s="35"/>
      <c r="AE673" s="35"/>
      <c r="AR673" s="198" t="s">
        <v>189</v>
      </c>
      <c r="AT673" s="198" t="s">
        <v>134</v>
      </c>
      <c r="AU673" s="198" t="s">
        <v>83</v>
      </c>
      <c r="AY673" s="18" t="s">
        <v>131</v>
      </c>
      <c r="BE673" s="199">
        <f>IF(N673="základní",J673,0)</f>
        <v>0</v>
      </c>
      <c r="BF673" s="199">
        <f>IF(N673="snížená",J673,0)</f>
        <v>0</v>
      </c>
      <c r="BG673" s="199">
        <f>IF(N673="zákl. přenesená",J673,0)</f>
        <v>0</v>
      </c>
      <c r="BH673" s="199">
        <f>IF(N673="sníž. přenesená",J673,0)</f>
        <v>0</v>
      </c>
      <c r="BI673" s="199">
        <f>IF(N673="nulová",J673,0)</f>
        <v>0</v>
      </c>
      <c r="BJ673" s="18" t="s">
        <v>81</v>
      </c>
      <c r="BK673" s="199">
        <f>ROUND(I673*H673,2)</f>
        <v>0</v>
      </c>
      <c r="BL673" s="18" t="s">
        <v>189</v>
      </c>
      <c r="BM673" s="198" t="s">
        <v>827</v>
      </c>
    </row>
    <row r="674" spans="1:65" s="2" customFormat="1" ht="19.2">
      <c r="A674" s="35"/>
      <c r="B674" s="36"/>
      <c r="C674" s="37"/>
      <c r="D674" s="200" t="s">
        <v>140</v>
      </c>
      <c r="E674" s="37"/>
      <c r="F674" s="201" t="s">
        <v>826</v>
      </c>
      <c r="G674" s="37"/>
      <c r="H674" s="37"/>
      <c r="I674" s="202"/>
      <c r="J674" s="37"/>
      <c r="K674" s="37"/>
      <c r="L674" s="40"/>
      <c r="M674" s="203"/>
      <c r="N674" s="204"/>
      <c r="O674" s="72"/>
      <c r="P674" s="72"/>
      <c r="Q674" s="72"/>
      <c r="R674" s="72"/>
      <c r="S674" s="72"/>
      <c r="T674" s="73"/>
      <c r="U674" s="35"/>
      <c r="V674" s="35"/>
      <c r="W674" s="35"/>
      <c r="X674" s="35"/>
      <c r="Y674" s="35"/>
      <c r="Z674" s="35"/>
      <c r="AA674" s="35"/>
      <c r="AB674" s="35"/>
      <c r="AC674" s="35"/>
      <c r="AD674" s="35"/>
      <c r="AE674" s="35"/>
      <c r="AT674" s="18" t="s">
        <v>140</v>
      </c>
      <c r="AU674" s="18" t="s">
        <v>83</v>
      </c>
    </row>
    <row r="675" spans="1:65" s="2" customFormat="1" ht="10.199999999999999">
      <c r="A675" s="35"/>
      <c r="B675" s="36"/>
      <c r="C675" s="37"/>
      <c r="D675" s="205" t="s">
        <v>141</v>
      </c>
      <c r="E675" s="37"/>
      <c r="F675" s="206" t="s">
        <v>828</v>
      </c>
      <c r="G675" s="37"/>
      <c r="H675" s="37"/>
      <c r="I675" s="202"/>
      <c r="J675" s="37"/>
      <c r="K675" s="37"/>
      <c r="L675" s="40"/>
      <c r="M675" s="203"/>
      <c r="N675" s="204"/>
      <c r="O675" s="72"/>
      <c r="P675" s="72"/>
      <c r="Q675" s="72"/>
      <c r="R675" s="72"/>
      <c r="S675" s="72"/>
      <c r="T675" s="73"/>
      <c r="U675" s="35"/>
      <c r="V675" s="35"/>
      <c r="W675" s="35"/>
      <c r="X675" s="35"/>
      <c r="Y675" s="35"/>
      <c r="Z675" s="35"/>
      <c r="AA675" s="35"/>
      <c r="AB675" s="35"/>
      <c r="AC675" s="35"/>
      <c r="AD675" s="35"/>
      <c r="AE675" s="35"/>
      <c r="AT675" s="18" t="s">
        <v>141</v>
      </c>
      <c r="AU675" s="18" t="s">
        <v>83</v>
      </c>
    </row>
    <row r="676" spans="1:65" s="2" customFormat="1" ht="19.2">
      <c r="A676" s="35"/>
      <c r="B676" s="36"/>
      <c r="C676" s="37"/>
      <c r="D676" s="200" t="s">
        <v>260</v>
      </c>
      <c r="E676" s="37"/>
      <c r="F676" s="239" t="s">
        <v>829</v>
      </c>
      <c r="G676" s="37"/>
      <c r="H676" s="37"/>
      <c r="I676" s="202"/>
      <c r="J676" s="37"/>
      <c r="K676" s="37"/>
      <c r="L676" s="40"/>
      <c r="M676" s="203"/>
      <c r="N676" s="204"/>
      <c r="O676" s="72"/>
      <c r="P676" s="72"/>
      <c r="Q676" s="72"/>
      <c r="R676" s="72"/>
      <c r="S676" s="72"/>
      <c r="T676" s="73"/>
      <c r="U676" s="35"/>
      <c r="V676" s="35"/>
      <c r="W676" s="35"/>
      <c r="X676" s="35"/>
      <c r="Y676" s="35"/>
      <c r="Z676" s="35"/>
      <c r="AA676" s="35"/>
      <c r="AB676" s="35"/>
      <c r="AC676" s="35"/>
      <c r="AD676" s="35"/>
      <c r="AE676" s="35"/>
      <c r="AT676" s="18" t="s">
        <v>260</v>
      </c>
      <c r="AU676" s="18" t="s">
        <v>83</v>
      </c>
    </row>
    <row r="677" spans="1:65" s="13" customFormat="1" ht="10.199999999999999">
      <c r="B677" s="207"/>
      <c r="C677" s="208"/>
      <c r="D677" s="200" t="s">
        <v>143</v>
      </c>
      <c r="E677" s="209" t="s">
        <v>1</v>
      </c>
      <c r="F677" s="210" t="s">
        <v>809</v>
      </c>
      <c r="G677" s="208"/>
      <c r="H677" s="209" t="s">
        <v>1</v>
      </c>
      <c r="I677" s="211"/>
      <c r="J677" s="208"/>
      <c r="K677" s="208"/>
      <c r="L677" s="212"/>
      <c r="M677" s="213"/>
      <c r="N677" s="214"/>
      <c r="O677" s="214"/>
      <c r="P677" s="214"/>
      <c r="Q677" s="214"/>
      <c r="R677" s="214"/>
      <c r="S677" s="214"/>
      <c r="T677" s="215"/>
      <c r="AT677" s="216" t="s">
        <v>143</v>
      </c>
      <c r="AU677" s="216" t="s">
        <v>83</v>
      </c>
      <c r="AV677" s="13" t="s">
        <v>81</v>
      </c>
      <c r="AW677" s="13" t="s">
        <v>30</v>
      </c>
      <c r="AX677" s="13" t="s">
        <v>73</v>
      </c>
      <c r="AY677" s="216" t="s">
        <v>131</v>
      </c>
    </row>
    <row r="678" spans="1:65" s="13" customFormat="1" ht="10.199999999999999">
      <c r="B678" s="207"/>
      <c r="C678" s="208"/>
      <c r="D678" s="200" t="s">
        <v>143</v>
      </c>
      <c r="E678" s="209" t="s">
        <v>1</v>
      </c>
      <c r="F678" s="210" t="s">
        <v>394</v>
      </c>
      <c r="G678" s="208"/>
      <c r="H678" s="209" t="s">
        <v>1</v>
      </c>
      <c r="I678" s="211"/>
      <c r="J678" s="208"/>
      <c r="K678" s="208"/>
      <c r="L678" s="212"/>
      <c r="M678" s="213"/>
      <c r="N678" s="214"/>
      <c r="O678" s="214"/>
      <c r="P678" s="214"/>
      <c r="Q678" s="214"/>
      <c r="R678" s="214"/>
      <c r="S678" s="214"/>
      <c r="T678" s="215"/>
      <c r="AT678" s="216" t="s">
        <v>143</v>
      </c>
      <c r="AU678" s="216" t="s">
        <v>83</v>
      </c>
      <c r="AV678" s="13" t="s">
        <v>81</v>
      </c>
      <c r="AW678" s="13" t="s">
        <v>30</v>
      </c>
      <c r="AX678" s="13" t="s">
        <v>73</v>
      </c>
      <c r="AY678" s="216" t="s">
        <v>131</v>
      </c>
    </row>
    <row r="679" spans="1:65" s="14" customFormat="1" ht="10.199999999999999">
      <c r="B679" s="217"/>
      <c r="C679" s="218"/>
      <c r="D679" s="200" t="s">
        <v>143</v>
      </c>
      <c r="E679" s="219" t="s">
        <v>1</v>
      </c>
      <c r="F679" s="220" t="s">
        <v>830</v>
      </c>
      <c r="G679" s="218"/>
      <c r="H679" s="221">
        <v>17.28</v>
      </c>
      <c r="I679" s="222"/>
      <c r="J679" s="218"/>
      <c r="K679" s="218"/>
      <c r="L679" s="223"/>
      <c r="M679" s="224"/>
      <c r="N679" s="225"/>
      <c r="O679" s="225"/>
      <c r="P679" s="225"/>
      <c r="Q679" s="225"/>
      <c r="R679" s="225"/>
      <c r="S679" s="225"/>
      <c r="T679" s="226"/>
      <c r="AT679" s="227" t="s">
        <v>143</v>
      </c>
      <c r="AU679" s="227" t="s">
        <v>83</v>
      </c>
      <c r="AV679" s="14" t="s">
        <v>83</v>
      </c>
      <c r="AW679" s="14" t="s">
        <v>30</v>
      </c>
      <c r="AX679" s="14" t="s">
        <v>73</v>
      </c>
      <c r="AY679" s="227" t="s">
        <v>131</v>
      </c>
    </row>
    <row r="680" spans="1:65" s="13" customFormat="1" ht="10.199999999999999">
      <c r="B680" s="207"/>
      <c r="C680" s="208"/>
      <c r="D680" s="200" t="s">
        <v>143</v>
      </c>
      <c r="E680" s="209" t="s">
        <v>1</v>
      </c>
      <c r="F680" s="210" t="s">
        <v>396</v>
      </c>
      <c r="G680" s="208"/>
      <c r="H680" s="209" t="s">
        <v>1</v>
      </c>
      <c r="I680" s="211"/>
      <c r="J680" s="208"/>
      <c r="K680" s="208"/>
      <c r="L680" s="212"/>
      <c r="M680" s="213"/>
      <c r="N680" s="214"/>
      <c r="O680" s="214"/>
      <c r="P680" s="214"/>
      <c r="Q680" s="214"/>
      <c r="R680" s="214"/>
      <c r="S680" s="214"/>
      <c r="T680" s="215"/>
      <c r="AT680" s="216" t="s">
        <v>143</v>
      </c>
      <c r="AU680" s="216" t="s">
        <v>83</v>
      </c>
      <c r="AV680" s="13" t="s">
        <v>81</v>
      </c>
      <c r="AW680" s="13" t="s">
        <v>30</v>
      </c>
      <c r="AX680" s="13" t="s">
        <v>73</v>
      </c>
      <c r="AY680" s="216" t="s">
        <v>131</v>
      </c>
    </row>
    <row r="681" spans="1:65" s="14" customFormat="1" ht="10.199999999999999">
      <c r="B681" s="217"/>
      <c r="C681" s="218"/>
      <c r="D681" s="200" t="s">
        <v>143</v>
      </c>
      <c r="E681" s="219" t="s">
        <v>1</v>
      </c>
      <c r="F681" s="220" t="s">
        <v>831</v>
      </c>
      <c r="G681" s="218"/>
      <c r="H681" s="221">
        <v>5.6</v>
      </c>
      <c r="I681" s="222"/>
      <c r="J681" s="218"/>
      <c r="K681" s="218"/>
      <c r="L681" s="223"/>
      <c r="M681" s="224"/>
      <c r="N681" s="225"/>
      <c r="O681" s="225"/>
      <c r="P681" s="225"/>
      <c r="Q681" s="225"/>
      <c r="R681" s="225"/>
      <c r="S681" s="225"/>
      <c r="T681" s="226"/>
      <c r="AT681" s="227" t="s">
        <v>143</v>
      </c>
      <c r="AU681" s="227" t="s">
        <v>83</v>
      </c>
      <c r="AV681" s="14" t="s">
        <v>83</v>
      </c>
      <c r="AW681" s="14" t="s">
        <v>30</v>
      </c>
      <c r="AX681" s="14" t="s">
        <v>73</v>
      </c>
      <c r="AY681" s="227" t="s">
        <v>131</v>
      </c>
    </row>
    <row r="682" spans="1:65" s="13" customFormat="1" ht="10.199999999999999">
      <c r="B682" s="207"/>
      <c r="C682" s="208"/>
      <c r="D682" s="200" t="s">
        <v>143</v>
      </c>
      <c r="E682" s="209" t="s">
        <v>1</v>
      </c>
      <c r="F682" s="210" t="s">
        <v>398</v>
      </c>
      <c r="G682" s="208"/>
      <c r="H682" s="209" t="s">
        <v>1</v>
      </c>
      <c r="I682" s="211"/>
      <c r="J682" s="208"/>
      <c r="K682" s="208"/>
      <c r="L682" s="212"/>
      <c r="M682" s="213"/>
      <c r="N682" s="214"/>
      <c r="O682" s="214"/>
      <c r="P682" s="214"/>
      <c r="Q682" s="214"/>
      <c r="R682" s="214"/>
      <c r="S682" s="214"/>
      <c r="T682" s="215"/>
      <c r="AT682" s="216" t="s">
        <v>143</v>
      </c>
      <c r="AU682" s="216" t="s">
        <v>83</v>
      </c>
      <c r="AV682" s="13" t="s">
        <v>81</v>
      </c>
      <c r="AW682" s="13" t="s">
        <v>30</v>
      </c>
      <c r="AX682" s="13" t="s">
        <v>73</v>
      </c>
      <c r="AY682" s="216" t="s">
        <v>131</v>
      </c>
    </row>
    <row r="683" spans="1:65" s="14" customFormat="1" ht="10.199999999999999">
      <c r="B683" s="217"/>
      <c r="C683" s="218"/>
      <c r="D683" s="200" t="s">
        <v>143</v>
      </c>
      <c r="E683" s="219" t="s">
        <v>1</v>
      </c>
      <c r="F683" s="220" t="s">
        <v>832</v>
      </c>
      <c r="G683" s="218"/>
      <c r="H683" s="221">
        <v>2.3679999999999999</v>
      </c>
      <c r="I683" s="222"/>
      <c r="J683" s="218"/>
      <c r="K683" s="218"/>
      <c r="L683" s="223"/>
      <c r="M683" s="224"/>
      <c r="N683" s="225"/>
      <c r="O683" s="225"/>
      <c r="P683" s="225"/>
      <c r="Q683" s="225"/>
      <c r="R683" s="225"/>
      <c r="S683" s="225"/>
      <c r="T683" s="226"/>
      <c r="AT683" s="227" t="s">
        <v>143</v>
      </c>
      <c r="AU683" s="227" t="s">
        <v>83</v>
      </c>
      <c r="AV683" s="14" t="s">
        <v>83</v>
      </c>
      <c r="AW683" s="14" t="s">
        <v>30</v>
      </c>
      <c r="AX683" s="14" t="s">
        <v>73</v>
      </c>
      <c r="AY683" s="227" t="s">
        <v>131</v>
      </c>
    </row>
    <row r="684" spans="1:65" s="13" customFormat="1" ht="10.199999999999999">
      <c r="B684" s="207"/>
      <c r="C684" s="208"/>
      <c r="D684" s="200" t="s">
        <v>143</v>
      </c>
      <c r="E684" s="209" t="s">
        <v>1</v>
      </c>
      <c r="F684" s="210" t="s">
        <v>400</v>
      </c>
      <c r="G684" s="208"/>
      <c r="H684" s="209" t="s">
        <v>1</v>
      </c>
      <c r="I684" s="211"/>
      <c r="J684" s="208"/>
      <c r="K684" s="208"/>
      <c r="L684" s="212"/>
      <c r="M684" s="213"/>
      <c r="N684" s="214"/>
      <c r="O684" s="214"/>
      <c r="P684" s="214"/>
      <c r="Q684" s="214"/>
      <c r="R684" s="214"/>
      <c r="S684" s="214"/>
      <c r="T684" s="215"/>
      <c r="AT684" s="216" t="s">
        <v>143</v>
      </c>
      <c r="AU684" s="216" t="s">
        <v>83</v>
      </c>
      <c r="AV684" s="13" t="s">
        <v>81</v>
      </c>
      <c r="AW684" s="13" t="s">
        <v>30</v>
      </c>
      <c r="AX684" s="13" t="s">
        <v>73</v>
      </c>
      <c r="AY684" s="216" t="s">
        <v>131</v>
      </c>
    </row>
    <row r="685" spans="1:65" s="14" customFormat="1" ht="10.199999999999999">
      <c r="B685" s="217"/>
      <c r="C685" s="218"/>
      <c r="D685" s="200" t="s">
        <v>143</v>
      </c>
      <c r="E685" s="219" t="s">
        <v>1</v>
      </c>
      <c r="F685" s="220" t="s">
        <v>833</v>
      </c>
      <c r="G685" s="218"/>
      <c r="H685" s="221">
        <v>8.64</v>
      </c>
      <c r="I685" s="222"/>
      <c r="J685" s="218"/>
      <c r="K685" s="218"/>
      <c r="L685" s="223"/>
      <c r="M685" s="224"/>
      <c r="N685" s="225"/>
      <c r="O685" s="225"/>
      <c r="P685" s="225"/>
      <c r="Q685" s="225"/>
      <c r="R685" s="225"/>
      <c r="S685" s="225"/>
      <c r="T685" s="226"/>
      <c r="AT685" s="227" t="s">
        <v>143</v>
      </c>
      <c r="AU685" s="227" t="s">
        <v>83</v>
      </c>
      <c r="AV685" s="14" t="s">
        <v>83</v>
      </c>
      <c r="AW685" s="14" t="s">
        <v>30</v>
      </c>
      <c r="AX685" s="14" t="s">
        <v>73</v>
      </c>
      <c r="AY685" s="227" t="s">
        <v>131</v>
      </c>
    </row>
    <row r="686" spans="1:65" s="13" customFormat="1" ht="10.199999999999999">
      <c r="B686" s="207"/>
      <c r="C686" s="208"/>
      <c r="D686" s="200" t="s">
        <v>143</v>
      </c>
      <c r="E686" s="209" t="s">
        <v>1</v>
      </c>
      <c r="F686" s="210" t="s">
        <v>402</v>
      </c>
      <c r="G686" s="208"/>
      <c r="H686" s="209" t="s">
        <v>1</v>
      </c>
      <c r="I686" s="211"/>
      <c r="J686" s="208"/>
      <c r="K686" s="208"/>
      <c r="L686" s="212"/>
      <c r="M686" s="213"/>
      <c r="N686" s="214"/>
      <c r="O686" s="214"/>
      <c r="P686" s="214"/>
      <c r="Q686" s="214"/>
      <c r="R686" s="214"/>
      <c r="S686" s="214"/>
      <c r="T686" s="215"/>
      <c r="AT686" s="216" t="s">
        <v>143</v>
      </c>
      <c r="AU686" s="216" t="s">
        <v>83</v>
      </c>
      <c r="AV686" s="13" t="s">
        <v>81</v>
      </c>
      <c r="AW686" s="13" t="s">
        <v>30</v>
      </c>
      <c r="AX686" s="13" t="s">
        <v>73</v>
      </c>
      <c r="AY686" s="216" t="s">
        <v>131</v>
      </c>
    </row>
    <row r="687" spans="1:65" s="14" customFormat="1" ht="10.199999999999999">
      <c r="B687" s="217"/>
      <c r="C687" s="218"/>
      <c r="D687" s="200" t="s">
        <v>143</v>
      </c>
      <c r="E687" s="219" t="s">
        <v>1</v>
      </c>
      <c r="F687" s="220" t="s">
        <v>834</v>
      </c>
      <c r="G687" s="218"/>
      <c r="H687" s="221">
        <v>0.48</v>
      </c>
      <c r="I687" s="222"/>
      <c r="J687" s="218"/>
      <c r="K687" s="218"/>
      <c r="L687" s="223"/>
      <c r="M687" s="224"/>
      <c r="N687" s="225"/>
      <c r="O687" s="225"/>
      <c r="P687" s="225"/>
      <c r="Q687" s="225"/>
      <c r="R687" s="225"/>
      <c r="S687" s="225"/>
      <c r="T687" s="226"/>
      <c r="AT687" s="227" t="s">
        <v>143</v>
      </c>
      <c r="AU687" s="227" t="s">
        <v>83</v>
      </c>
      <c r="AV687" s="14" t="s">
        <v>83</v>
      </c>
      <c r="AW687" s="14" t="s">
        <v>30</v>
      </c>
      <c r="AX687" s="14" t="s">
        <v>73</v>
      </c>
      <c r="AY687" s="227" t="s">
        <v>131</v>
      </c>
    </row>
    <row r="688" spans="1:65" s="13" customFormat="1" ht="10.199999999999999">
      <c r="B688" s="207"/>
      <c r="C688" s="208"/>
      <c r="D688" s="200" t="s">
        <v>143</v>
      </c>
      <c r="E688" s="209" t="s">
        <v>1</v>
      </c>
      <c r="F688" s="210" t="s">
        <v>404</v>
      </c>
      <c r="G688" s="208"/>
      <c r="H688" s="209" t="s">
        <v>1</v>
      </c>
      <c r="I688" s="211"/>
      <c r="J688" s="208"/>
      <c r="K688" s="208"/>
      <c r="L688" s="212"/>
      <c r="M688" s="213"/>
      <c r="N688" s="214"/>
      <c r="O688" s="214"/>
      <c r="P688" s="214"/>
      <c r="Q688" s="214"/>
      <c r="R688" s="214"/>
      <c r="S688" s="214"/>
      <c r="T688" s="215"/>
      <c r="AT688" s="216" t="s">
        <v>143</v>
      </c>
      <c r="AU688" s="216" t="s">
        <v>83</v>
      </c>
      <c r="AV688" s="13" t="s">
        <v>81</v>
      </c>
      <c r="AW688" s="13" t="s">
        <v>30</v>
      </c>
      <c r="AX688" s="13" t="s">
        <v>73</v>
      </c>
      <c r="AY688" s="216" t="s">
        <v>131</v>
      </c>
    </row>
    <row r="689" spans="1:65" s="14" customFormat="1" ht="10.199999999999999">
      <c r="B689" s="217"/>
      <c r="C689" s="218"/>
      <c r="D689" s="200" t="s">
        <v>143</v>
      </c>
      <c r="E689" s="219" t="s">
        <v>1</v>
      </c>
      <c r="F689" s="220" t="s">
        <v>835</v>
      </c>
      <c r="G689" s="218"/>
      <c r="H689" s="221">
        <v>0.4</v>
      </c>
      <c r="I689" s="222"/>
      <c r="J689" s="218"/>
      <c r="K689" s="218"/>
      <c r="L689" s="223"/>
      <c r="M689" s="224"/>
      <c r="N689" s="225"/>
      <c r="O689" s="225"/>
      <c r="P689" s="225"/>
      <c r="Q689" s="225"/>
      <c r="R689" s="225"/>
      <c r="S689" s="225"/>
      <c r="T689" s="226"/>
      <c r="AT689" s="227" t="s">
        <v>143</v>
      </c>
      <c r="AU689" s="227" t="s">
        <v>83</v>
      </c>
      <c r="AV689" s="14" t="s">
        <v>83</v>
      </c>
      <c r="AW689" s="14" t="s">
        <v>30</v>
      </c>
      <c r="AX689" s="14" t="s">
        <v>73</v>
      </c>
      <c r="AY689" s="227" t="s">
        <v>131</v>
      </c>
    </row>
    <row r="690" spans="1:65" s="16" customFormat="1" ht="10.199999999999999">
      <c r="B690" s="253"/>
      <c r="C690" s="254"/>
      <c r="D690" s="200" t="s">
        <v>143</v>
      </c>
      <c r="E690" s="255" t="s">
        <v>1</v>
      </c>
      <c r="F690" s="256" t="s">
        <v>816</v>
      </c>
      <c r="G690" s="254"/>
      <c r="H690" s="257">
        <v>34.768000000000001</v>
      </c>
      <c r="I690" s="258"/>
      <c r="J690" s="254"/>
      <c r="K690" s="254"/>
      <c r="L690" s="259"/>
      <c r="M690" s="260"/>
      <c r="N690" s="261"/>
      <c r="O690" s="261"/>
      <c r="P690" s="261"/>
      <c r="Q690" s="261"/>
      <c r="R690" s="261"/>
      <c r="S690" s="261"/>
      <c r="T690" s="262"/>
      <c r="AT690" s="263" t="s">
        <v>143</v>
      </c>
      <c r="AU690" s="263" t="s">
        <v>83</v>
      </c>
      <c r="AV690" s="16" t="s">
        <v>152</v>
      </c>
      <c r="AW690" s="16" t="s">
        <v>30</v>
      </c>
      <c r="AX690" s="16" t="s">
        <v>73</v>
      </c>
      <c r="AY690" s="263" t="s">
        <v>131</v>
      </c>
    </row>
    <row r="691" spans="1:65" s="13" customFormat="1" ht="10.199999999999999">
      <c r="B691" s="207"/>
      <c r="C691" s="208"/>
      <c r="D691" s="200" t="s">
        <v>143</v>
      </c>
      <c r="E691" s="209" t="s">
        <v>1</v>
      </c>
      <c r="F691" s="210" t="s">
        <v>645</v>
      </c>
      <c r="G691" s="208"/>
      <c r="H691" s="209" t="s">
        <v>1</v>
      </c>
      <c r="I691" s="211"/>
      <c r="J691" s="208"/>
      <c r="K691" s="208"/>
      <c r="L691" s="212"/>
      <c r="M691" s="213"/>
      <c r="N691" s="214"/>
      <c r="O691" s="214"/>
      <c r="P691" s="214"/>
      <c r="Q691" s="214"/>
      <c r="R691" s="214"/>
      <c r="S691" s="214"/>
      <c r="T691" s="215"/>
      <c r="AT691" s="216" t="s">
        <v>143</v>
      </c>
      <c r="AU691" s="216" t="s">
        <v>83</v>
      </c>
      <c r="AV691" s="13" t="s">
        <v>81</v>
      </c>
      <c r="AW691" s="13" t="s">
        <v>30</v>
      </c>
      <c r="AX691" s="13" t="s">
        <v>73</v>
      </c>
      <c r="AY691" s="216" t="s">
        <v>131</v>
      </c>
    </row>
    <row r="692" spans="1:65" s="13" customFormat="1" ht="20.399999999999999">
      <c r="B692" s="207"/>
      <c r="C692" s="208"/>
      <c r="D692" s="200" t="s">
        <v>143</v>
      </c>
      <c r="E692" s="209" t="s">
        <v>1</v>
      </c>
      <c r="F692" s="210" t="s">
        <v>646</v>
      </c>
      <c r="G692" s="208"/>
      <c r="H692" s="209" t="s">
        <v>1</v>
      </c>
      <c r="I692" s="211"/>
      <c r="J692" s="208"/>
      <c r="K692" s="208"/>
      <c r="L692" s="212"/>
      <c r="M692" s="213"/>
      <c r="N692" s="214"/>
      <c r="O692" s="214"/>
      <c r="P692" s="214"/>
      <c r="Q692" s="214"/>
      <c r="R692" s="214"/>
      <c r="S692" s="214"/>
      <c r="T692" s="215"/>
      <c r="AT692" s="216" t="s">
        <v>143</v>
      </c>
      <c r="AU692" s="216" t="s">
        <v>83</v>
      </c>
      <c r="AV692" s="13" t="s">
        <v>81</v>
      </c>
      <c r="AW692" s="13" t="s">
        <v>30</v>
      </c>
      <c r="AX692" s="13" t="s">
        <v>73</v>
      </c>
      <c r="AY692" s="216" t="s">
        <v>131</v>
      </c>
    </row>
    <row r="693" spans="1:65" s="14" customFormat="1" ht="10.199999999999999">
      <c r="B693" s="217"/>
      <c r="C693" s="218"/>
      <c r="D693" s="200" t="s">
        <v>143</v>
      </c>
      <c r="E693" s="219" t="s">
        <v>1</v>
      </c>
      <c r="F693" s="220" t="s">
        <v>836</v>
      </c>
      <c r="G693" s="218"/>
      <c r="H693" s="221">
        <v>3.8</v>
      </c>
      <c r="I693" s="222"/>
      <c r="J693" s="218"/>
      <c r="K693" s="218"/>
      <c r="L693" s="223"/>
      <c r="M693" s="224"/>
      <c r="N693" s="225"/>
      <c r="O693" s="225"/>
      <c r="P693" s="225"/>
      <c r="Q693" s="225"/>
      <c r="R693" s="225"/>
      <c r="S693" s="225"/>
      <c r="T693" s="226"/>
      <c r="AT693" s="227" t="s">
        <v>143</v>
      </c>
      <c r="AU693" s="227" t="s">
        <v>83</v>
      </c>
      <c r="AV693" s="14" t="s">
        <v>83</v>
      </c>
      <c r="AW693" s="14" t="s">
        <v>30</v>
      </c>
      <c r="AX693" s="14" t="s">
        <v>73</v>
      </c>
      <c r="AY693" s="227" t="s">
        <v>131</v>
      </c>
    </row>
    <row r="694" spans="1:65" s="13" customFormat="1" ht="10.199999999999999">
      <c r="B694" s="207"/>
      <c r="C694" s="208"/>
      <c r="D694" s="200" t="s">
        <v>143</v>
      </c>
      <c r="E694" s="209" t="s">
        <v>1</v>
      </c>
      <c r="F694" s="210" t="s">
        <v>648</v>
      </c>
      <c r="G694" s="208"/>
      <c r="H694" s="209" t="s">
        <v>1</v>
      </c>
      <c r="I694" s="211"/>
      <c r="J694" s="208"/>
      <c r="K694" s="208"/>
      <c r="L694" s="212"/>
      <c r="M694" s="213"/>
      <c r="N694" s="214"/>
      <c r="O694" s="214"/>
      <c r="P694" s="214"/>
      <c r="Q694" s="214"/>
      <c r="R694" s="214"/>
      <c r="S694" s="214"/>
      <c r="T694" s="215"/>
      <c r="AT694" s="216" t="s">
        <v>143</v>
      </c>
      <c r="AU694" s="216" t="s">
        <v>83</v>
      </c>
      <c r="AV694" s="13" t="s">
        <v>81</v>
      </c>
      <c r="AW694" s="13" t="s">
        <v>30</v>
      </c>
      <c r="AX694" s="13" t="s">
        <v>73</v>
      </c>
      <c r="AY694" s="216" t="s">
        <v>131</v>
      </c>
    </row>
    <row r="695" spans="1:65" s="14" customFormat="1" ht="10.199999999999999">
      <c r="B695" s="217"/>
      <c r="C695" s="218"/>
      <c r="D695" s="200" t="s">
        <v>143</v>
      </c>
      <c r="E695" s="219" t="s">
        <v>1</v>
      </c>
      <c r="F695" s="220" t="s">
        <v>837</v>
      </c>
      <c r="G695" s="218"/>
      <c r="H695" s="221">
        <v>2.5</v>
      </c>
      <c r="I695" s="222"/>
      <c r="J695" s="218"/>
      <c r="K695" s="218"/>
      <c r="L695" s="223"/>
      <c r="M695" s="224"/>
      <c r="N695" s="225"/>
      <c r="O695" s="225"/>
      <c r="P695" s="225"/>
      <c r="Q695" s="225"/>
      <c r="R695" s="225"/>
      <c r="S695" s="225"/>
      <c r="T695" s="226"/>
      <c r="AT695" s="227" t="s">
        <v>143</v>
      </c>
      <c r="AU695" s="227" t="s">
        <v>83</v>
      </c>
      <c r="AV695" s="14" t="s">
        <v>83</v>
      </c>
      <c r="AW695" s="14" t="s">
        <v>30</v>
      </c>
      <c r="AX695" s="14" t="s">
        <v>73</v>
      </c>
      <c r="AY695" s="227" t="s">
        <v>131</v>
      </c>
    </row>
    <row r="696" spans="1:65" s="13" customFormat="1" ht="20.399999999999999">
      <c r="B696" s="207"/>
      <c r="C696" s="208"/>
      <c r="D696" s="200" t="s">
        <v>143</v>
      </c>
      <c r="E696" s="209" t="s">
        <v>1</v>
      </c>
      <c r="F696" s="210" t="s">
        <v>649</v>
      </c>
      <c r="G696" s="208"/>
      <c r="H696" s="209" t="s">
        <v>1</v>
      </c>
      <c r="I696" s="211"/>
      <c r="J696" s="208"/>
      <c r="K696" s="208"/>
      <c r="L696" s="212"/>
      <c r="M696" s="213"/>
      <c r="N696" s="214"/>
      <c r="O696" s="214"/>
      <c r="P696" s="214"/>
      <c r="Q696" s="214"/>
      <c r="R696" s="214"/>
      <c r="S696" s="214"/>
      <c r="T696" s="215"/>
      <c r="AT696" s="216" t="s">
        <v>143</v>
      </c>
      <c r="AU696" s="216" t="s">
        <v>83</v>
      </c>
      <c r="AV696" s="13" t="s">
        <v>81</v>
      </c>
      <c r="AW696" s="13" t="s">
        <v>30</v>
      </c>
      <c r="AX696" s="13" t="s">
        <v>73</v>
      </c>
      <c r="AY696" s="216" t="s">
        <v>131</v>
      </c>
    </row>
    <row r="697" spans="1:65" s="14" customFormat="1" ht="10.199999999999999">
      <c r="B697" s="217"/>
      <c r="C697" s="218"/>
      <c r="D697" s="200" t="s">
        <v>143</v>
      </c>
      <c r="E697" s="219" t="s">
        <v>1</v>
      </c>
      <c r="F697" s="220" t="s">
        <v>838</v>
      </c>
      <c r="G697" s="218"/>
      <c r="H697" s="221">
        <v>27.2</v>
      </c>
      <c r="I697" s="222"/>
      <c r="J697" s="218"/>
      <c r="K697" s="218"/>
      <c r="L697" s="223"/>
      <c r="M697" s="224"/>
      <c r="N697" s="225"/>
      <c r="O697" s="225"/>
      <c r="P697" s="225"/>
      <c r="Q697" s="225"/>
      <c r="R697" s="225"/>
      <c r="S697" s="225"/>
      <c r="T697" s="226"/>
      <c r="AT697" s="227" t="s">
        <v>143</v>
      </c>
      <c r="AU697" s="227" t="s">
        <v>83</v>
      </c>
      <c r="AV697" s="14" t="s">
        <v>83</v>
      </c>
      <c r="AW697" s="14" t="s">
        <v>30</v>
      </c>
      <c r="AX697" s="14" t="s">
        <v>73</v>
      </c>
      <c r="AY697" s="227" t="s">
        <v>131</v>
      </c>
    </row>
    <row r="698" spans="1:65" s="13" customFormat="1" ht="10.199999999999999">
      <c r="B698" s="207"/>
      <c r="C698" s="208"/>
      <c r="D698" s="200" t="s">
        <v>143</v>
      </c>
      <c r="E698" s="209" t="s">
        <v>1</v>
      </c>
      <c r="F698" s="210" t="s">
        <v>651</v>
      </c>
      <c r="G698" s="208"/>
      <c r="H698" s="209" t="s">
        <v>1</v>
      </c>
      <c r="I698" s="211"/>
      <c r="J698" s="208"/>
      <c r="K698" s="208"/>
      <c r="L698" s="212"/>
      <c r="M698" s="213"/>
      <c r="N698" s="214"/>
      <c r="O698" s="214"/>
      <c r="P698" s="214"/>
      <c r="Q698" s="214"/>
      <c r="R698" s="214"/>
      <c r="S698" s="214"/>
      <c r="T698" s="215"/>
      <c r="AT698" s="216" t="s">
        <v>143</v>
      </c>
      <c r="AU698" s="216" t="s">
        <v>83</v>
      </c>
      <c r="AV698" s="13" t="s">
        <v>81</v>
      </c>
      <c r="AW698" s="13" t="s">
        <v>30</v>
      </c>
      <c r="AX698" s="13" t="s">
        <v>73</v>
      </c>
      <c r="AY698" s="216" t="s">
        <v>131</v>
      </c>
    </row>
    <row r="699" spans="1:65" s="14" customFormat="1" ht="10.199999999999999">
      <c r="B699" s="217"/>
      <c r="C699" s="218"/>
      <c r="D699" s="200" t="s">
        <v>143</v>
      </c>
      <c r="E699" s="219" t="s">
        <v>1</v>
      </c>
      <c r="F699" s="220" t="s">
        <v>839</v>
      </c>
      <c r="G699" s="218"/>
      <c r="H699" s="221">
        <v>1.2</v>
      </c>
      <c r="I699" s="222"/>
      <c r="J699" s="218"/>
      <c r="K699" s="218"/>
      <c r="L699" s="223"/>
      <c r="M699" s="224"/>
      <c r="N699" s="225"/>
      <c r="O699" s="225"/>
      <c r="P699" s="225"/>
      <c r="Q699" s="225"/>
      <c r="R699" s="225"/>
      <c r="S699" s="225"/>
      <c r="T699" s="226"/>
      <c r="AT699" s="227" t="s">
        <v>143</v>
      </c>
      <c r="AU699" s="227" t="s">
        <v>83</v>
      </c>
      <c r="AV699" s="14" t="s">
        <v>83</v>
      </c>
      <c r="AW699" s="14" t="s">
        <v>30</v>
      </c>
      <c r="AX699" s="14" t="s">
        <v>73</v>
      </c>
      <c r="AY699" s="227" t="s">
        <v>131</v>
      </c>
    </row>
    <row r="700" spans="1:65" s="16" customFormat="1" ht="10.199999999999999">
      <c r="B700" s="253"/>
      <c r="C700" s="254"/>
      <c r="D700" s="200" t="s">
        <v>143</v>
      </c>
      <c r="E700" s="255" t="s">
        <v>1</v>
      </c>
      <c r="F700" s="256" t="s">
        <v>816</v>
      </c>
      <c r="G700" s="254"/>
      <c r="H700" s="257">
        <v>34.700000000000003</v>
      </c>
      <c r="I700" s="258"/>
      <c r="J700" s="254"/>
      <c r="K700" s="254"/>
      <c r="L700" s="259"/>
      <c r="M700" s="260"/>
      <c r="N700" s="261"/>
      <c r="O700" s="261"/>
      <c r="P700" s="261"/>
      <c r="Q700" s="261"/>
      <c r="R700" s="261"/>
      <c r="S700" s="261"/>
      <c r="T700" s="262"/>
      <c r="AT700" s="263" t="s">
        <v>143</v>
      </c>
      <c r="AU700" s="263" t="s">
        <v>83</v>
      </c>
      <c r="AV700" s="16" t="s">
        <v>152</v>
      </c>
      <c r="AW700" s="16" t="s">
        <v>30</v>
      </c>
      <c r="AX700" s="16" t="s">
        <v>73</v>
      </c>
      <c r="AY700" s="263" t="s">
        <v>131</v>
      </c>
    </row>
    <row r="701" spans="1:65" s="15" customFormat="1" ht="10.199999999999999">
      <c r="B701" s="228"/>
      <c r="C701" s="229"/>
      <c r="D701" s="200" t="s">
        <v>143</v>
      </c>
      <c r="E701" s="230" t="s">
        <v>1</v>
      </c>
      <c r="F701" s="231" t="s">
        <v>146</v>
      </c>
      <c r="G701" s="229"/>
      <c r="H701" s="232">
        <v>69.468000000000004</v>
      </c>
      <c r="I701" s="233"/>
      <c r="J701" s="229"/>
      <c r="K701" s="229"/>
      <c r="L701" s="234"/>
      <c r="M701" s="235"/>
      <c r="N701" s="236"/>
      <c r="O701" s="236"/>
      <c r="P701" s="236"/>
      <c r="Q701" s="236"/>
      <c r="R701" s="236"/>
      <c r="S701" s="236"/>
      <c r="T701" s="237"/>
      <c r="AT701" s="238" t="s">
        <v>143</v>
      </c>
      <c r="AU701" s="238" t="s">
        <v>83</v>
      </c>
      <c r="AV701" s="15" t="s">
        <v>139</v>
      </c>
      <c r="AW701" s="15" t="s">
        <v>30</v>
      </c>
      <c r="AX701" s="15" t="s">
        <v>81</v>
      </c>
      <c r="AY701" s="238" t="s">
        <v>131</v>
      </c>
    </row>
    <row r="702" spans="1:65" s="2" customFormat="1" ht="24.15" customHeight="1">
      <c r="A702" s="35"/>
      <c r="B702" s="36"/>
      <c r="C702" s="187" t="s">
        <v>840</v>
      </c>
      <c r="D702" s="187" t="s">
        <v>134</v>
      </c>
      <c r="E702" s="188" t="s">
        <v>841</v>
      </c>
      <c r="F702" s="189" t="s">
        <v>842</v>
      </c>
      <c r="G702" s="190" t="s">
        <v>155</v>
      </c>
      <c r="H702" s="191">
        <v>13.212999999999999</v>
      </c>
      <c r="I702" s="192"/>
      <c r="J702" s="193">
        <f>ROUND(I702*H702,2)</f>
        <v>0</v>
      </c>
      <c r="K702" s="189" t="s">
        <v>138</v>
      </c>
      <c r="L702" s="40"/>
      <c r="M702" s="194" t="s">
        <v>1</v>
      </c>
      <c r="N702" s="195" t="s">
        <v>38</v>
      </c>
      <c r="O702" s="72"/>
      <c r="P702" s="196">
        <f>O702*H702</f>
        <v>0</v>
      </c>
      <c r="Q702" s="196">
        <v>0</v>
      </c>
      <c r="R702" s="196">
        <f>Q702*H702</f>
        <v>0</v>
      </c>
      <c r="S702" s="196">
        <v>0</v>
      </c>
      <c r="T702" s="197">
        <f>S702*H702</f>
        <v>0</v>
      </c>
      <c r="U702" s="35"/>
      <c r="V702" s="35"/>
      <c r="W702" s="35"/>
      <c r="X702" s="35"/>
      <c r="Y702" s="35"/>
      <c r="Z702" s="35"/>
      <c r="AA702" s="35"/>
      <c r="AB702" s="35"/>
      <c r="AC702" s="35"/>
      <c r="AD702" s="35"/>
      <c r="AE702" s="35"/>
      <c r="AR702" s="198" t="s">
        <v>189</v>
      </c>
      <c r="AT702" s="198" t="s">
        <v>134</v>
      </c>
      <c r="AU702" s="198" t="s">
        <v>83</v>
      </c>
      <c r="AY702" s="18" t="s">
        <v>131</v>
      </c>
      <c r="BE702" s="199">
        <f>IF(N702="základní",J702,0)</f>
        <v>0</v>
      </c>
      <c r="BF702" s="199">
        <f>IF(N702="snížená",J702,0)</f>
        <v>0</v>
      </c>
      <c r="BG702" s="199">
        <f>IF(N702="zákl. přenesená",J702,0)</f>
        <v>0</v>
      </c>
      <c r="BH702" s="199">
        <f>IF(N702="sníž. přenesená",J702,0)</f>
        <v>0</v>
      </c>
      <c r="BI702" s="199">
        <f>IF(N702="nulová",J702,0)</f>
        <v>0</v>
      </c>
      <c r="BJ702" s="18" t="s">
        <v>81</v>
      </c>
      <c r="BK702" s="199">
        <f>ROUND(I702*H702,2)</f>
        <v>0</v>
      </c>
      <c r="BL702" s="18" t="s">
        <v>189</v>
      </c>
      <c r="BM702" s="198" t="s">
        <v>843</v>
      </c>
    </row>
    <row r="703" spans="1:65" s="2" customFormat="1" ht="19.2">
      <c r="A703" s="35"/>
      <c r="B703" s="36"/>
      <c r="C703" s="37"/>
      <c r="D703" s="200" t="s">
        <v>140</v>
      </c>
      <c r="E703" s="37"/>
      <c r="F703" s="201" t="s">
        <v>842</v>
      </c>
      <c r="G703" s="37"/>
      <c r="H703" s="37"/>
      <c r="I703" s="202"/>
      <c r="J703" s="37"/>
      <c r="K703" s="37"/>
      <c r="L703" s="40"/>
      <c r="M703" s="203"/>
      <c r="N703" s="204"/>
      <c r="O703" s="72"/>
      <c r="P703" s="72"/>
      <c r="Q703" s="72"/>
      <c r="R703" s="72"/>
      <c r="S703" s="72"/>
      <c r="T703" s="73"/>
      <c r="U703" s="35"/>
      <c r="V703" s="35"/>
      <c r="W703" s="35"/>
      <c r="X703" s="35"/>
      <c r="Y703" s="35"/>
      <c r="Z703" s="35"/>
      <c r="AA703" s="35"/>
      <c r="AB703" s="35"/>
      <c r="AC703" s="35"/>
      <c r="AD703" s="35"/>
      <c r="AE703" s="35"/>
      <c r="AT703" s="18" t="s">
        <v>140</v>
      </c>
      <c r="AU703" s="18" t="s">
        <v>83</v>
      </c>
    </row>
    <row r="704" spans="1:65" s="2" customFormat="1" ht="10.199999999999999">
      <c r="A704" s="35"/>
      <c r="B704" s="36"/>
      <c r="C704" s="37"/>
      <c r="D704" s="205" t="s">
        <v>141</v>
      </c>
      <c r="E704" s="37"/>
      <c r="F704" s="206" t="s">
        <v>844</v>
      </c>
      <c r="G704" s="37"/>
      <c r="H704" s="37"/>
      <c r="I704" s="202"/>
      <c r="J704" s="37"/>
      <c r="K704" s="37"/>
      <c r="L704" s="40"/>
      <c r="M704" s="203"/>
      <c r="N704" s="204"/>
      <c r="O704" s="72"/>
      <c r="P704" s="72"/>
      <c r="Q704" s="72"/>
      <c r="R704" s="72"/>
      <c r="S704" s="72"/>
      <c r="T704" s="73"/>
      <c r="U704" s="35"/>
      <c r="V704" s="35"/>
      <c r="W704" s="35"/>
      <c r="X704" s="35"/>
      <c r="Y704" s="35"/>
      <c r="Z704" s="35"/>
      <c r="AA704" s="35"/>
      <c r="AB704" s="35"/>
      <c r="AC704" s="35"/>
      <c r="AD704" s="35"/>
      <c r="AE704" s="35"/>
      <c r="AT704" s="18" t="s">
        <v>141</v>
      </c>
      <c r="AU704" s="18" t="s">
        <v>83</v>
      </c>
    </row>
    <row r="705" spans="1:65" s="13" customFormat="1" ht="10.199999999999999">
      <c r="B705" s="207"/>
      <c r="C705" s="208"/>
      <c r="D705" s="200" t="s">
        <v>143</v>
      </c>
      <c r="E705" s="209" t="s">
        <v>1</v>
      </c>
      <c r="F705" s="210" t="s">
        <v>799</v>
      </c>
      <c r="G705" s="208"/>
      <c r="H705" s="209" t="s">
        <v>1</v>
      </c>
      <c r="I705" s="211"/>
      <c r="J705" s="208"/>
      <c r="K705" s="208"/>
      <c r="L705" s="212"/>
      <c r="M705" s="213"/>
      <c r="N705" s="214"/>
      <c r="O705" s="214"/>
      <c r="P705" s="214"/>
      <c r="Q705" s="214"/>
      <c r="R705" s="214"/>
      <c r="S705" s="214"/>
      <c r="T705" s="215"/>
      <c r="AT705" s="216" t="s">
        <v>143</v>
      </c>
      <c r="AU705" s="216" t="s">
        <v>83</v>
      </c>
      <c r="AV705" s="13" t="s">
        <v>81</v>
      </c>
      <c r="AW705" s="13" t="s">
        <v>30</v>
      </c>
      <c r="AX705" s="13" t="s">
        <v>73</v>
      </c>
      <c r="AY705" s="216" t="s">
        <v>131</v>
      </c>
    </row>
    <row r="706" spans="1:65" s="13" customFormat="1" ht="10.199999999999999">
      <c r="B706" s="207"/>
      <c r="C706" s="208"/>
      <c r="D706" s="200" t="s">
        <v>143</v>
      </c>
      <c r="E706" s="209" t="s">
        <v>1</v>
      </c>
      <c r="F706" s="210" t="s">
        <v>271</v>
      </c>
      <c r="G706" s="208"/>
      <c r="H706" s="209" t="s">
        <v>1</v>
      </c>
      <c r="I706" s="211"/>
      <c r="J706" s="208"/>
      <c r="K706" s="208"/>
      <c r="L706" s="212"/>
      <c r="M706" s="213"/>
      <c r="N706" s="214"/>
      <c r="O706" s="214"/>
      <c r="P706" s="214"/>
      <c r="Q706" s="214"/>
      <c r="R706" s="214"/>
      <c r="S706" s="214"/>
      <c r="T706" s="215"/>
      <c r="AT706" s="216" t="s">
        <v>143</v>
      </c>
      <c r="AU706" s="216" t="s">
        <v>83</v>
      </c>
      <c r="AV706" s="13" t="s">
        <v>81</v>
      </c>
      <c r="AW706" s="13" t="s">
        <v>30</v>
      </c>
      <c r="AX706" s="13" t="s">
        <v>73</v>
      </c>
      <c r="AY706" s="216" t="s">
        <v>131</v>
      </c>
    </row>
    <row r="707" spans="1:65" s="14" customFormat="1" ht="10.199999999999999">
      <c r="B707" s="217"/>
      <c r="C707" s="218"/>
      <c r="D707" s="200" t="s">
        <v>143</v>
      </c>
      <c r="E707" s="219" t="s">
        <v>1</v>
      </c>
      <c r="F707" s="220" t="s">
        <v>800</v>
      </c>
      <c r="G707" s="218"/>
      <c r="H707" s="221">
        <v>2.0430000000000001</v>
      </c>
      <c r="I707" s="222"/>
      <c r="J707" s="218"/>
      <c r="K707" s="218"/>
      <c r="L707" s="223"/>
      <c r="M707" s="224"/>
      <c r="N707" s="225"/>
      <c r="O707" s="225"/>
      <c r="P707" s="225"/>
      <c r="Q707" s="225"/>
      <c r="R707" s="225"/>
      <c r="S707" s="225"/>
      <c r="T707" s="226"/>
      <c r="AT707" s="227" t="s">
        <v>143</v>
      </c>
      <c r="AU707" s="227" t="s">
        <v>83</v>
      </c>
      <c r="AV707" s="14" t="s">
        <v>83</v>
      </c>
      <c r="AW707" s="14" t="s">
        <v>30</v>
      </c>
      <c r="AX707" s="14" t="s">
        <v>73</v>
      </c>
      <c r="AY707" s="227" t="s">
        <v>131</v>
      </c>
    </row>
    <row r="708" spans="1:65" s="13" customFormat="1" ht="10.199999999999999">
      <c r="B708" s="207"/>
      <c r="C708" s="208"/>
      <c r="D708" s="200" t="s">
        <v>143</v>
      </c>
      <c r="E708" s="209" t="s">
        <v>1</v>
      </c>
      <c r="F708" s="210" t="s">
        <v>272</v>
      </c>
      <c r="G708" s="208"/>
      <c r="H708" s="209" t="s">
        <v>1</v>
      </c>
      <c r="I708" s="211"/>
      <c r="J708" s="208"/>
      <c r="K708" s="208"/>
      <c r="L708" s="212"/>
      <c r="M708" s="213"/>
      <c r="N708" s="214"/>
      <c r="O708" s="214"/>
      <c r="P708" s="214"/>
      <c r="Q708" s="214"/>
      <c r="R708" s="214"/>
      <c r="S708" s="214"/>
      <c r="T708" s="215"/>
      <c r="AT708" s="216" t="s">
        <v>143</v>
      </c>
      <c r="AU708" s="216" t="s">
        <v>83</v>
      </c>
      <c r="AV708" s="13" t="s">
        <v>81</v>
      </c>
      <c r="AW708" s="13" t="s">
        <v>30</v>
      </c>
      <c r="AX708" s="13" t="s">
        <v>73</v>
      </c>
      <c r="AY708" s="216" t="s">
        <v>131</v>
      </c>
    </row>
    <row r="709" spans="1:65" s="14" customFormat="1" ht="10.199999999999999">
      <c r="B709" s="217"/>
      <c r="C709" s="218"/>
      <c r="D709" s="200" t="s">
        <v>143</v>
      </c>
      <c r="E709" s="219" t="s">
        <v>1</v>
      </c>
      <c r="F709" s="220" t="s">
        <v>801</v>
      </c>
      <c r="G709" s="218"/>
      <c r="H709" s="221">
        <v>0.53200000000000003</v>
      </c>
      <c r="I709" s="222"/>
      <c r="J709" s="218"/>
      <c r="K709" s="218"/>
      <c r="L709" s="223"/>
      <c r="M709" s="224"/>
      <c r="N709" s="225"/>
      <c r="O709" s="225"/>
      <c r="P709" s="225"/>
      <c r="Q709" s="225"/>
      <c r="R709" s="225"/>
      <c r="S709" s="225"/>
      <c r="T709" s="226"/>
      <c r="AT709" s="227" t="s">
        <v>143</v>
      </c>
      <c r="AU709" s="227" t="s">
        <v>83</v>
      </c>
      <c r="AV709" s="14" t="s">
        <v>83</v>
      </c>
      <c r="AW709" s="14" t="s">
        <v>30</v>
      </c>
      <c r="AX709" s="14" t="s">
        <v>73</v>
      </c>
      <c r="AY709" s="227" t="s">
        <v>131</v>
      </c>
    </row>
    <row r="710" spans="1:65" s="13" customFormat="1" ht="10.199999999999999">
      <c r="B710" s="207"/>
      <c r="C710" s="208"/>
      <c r="D710" s="200" t="s">
        <v>143</v>
      </c>
      <c r="E710" s="209" t="s">
        <v>1</v>
      </c>
      <c r="F710" s="210" t="s">
        <v>802</v>
      </c>
      <c r="G710" s="208"/>
      <c r="H710" s="209" t="s">
        <v>1</v>
      </c>
      <c r="I710" s="211"/>
      <c r="J710" s="208"/>
      <c r="K710" s="208"/>
      <c r="L710" s="212"/>
      <c r="M710" s="213"/>
      <c r="N710" s="214"/>
      <c r="O710" s="214"/>
      <c r="P710" s="214"/>
      <c r="Q710" s="214"/>
      <c r="R710" s="214"/>
      <c r="S710" s="214"/>
      <c r="T710" s="215"/>
      <c r="AT710" s="216" t="s">
        <v>143</v>
      </c>
      <c r="AU710" s="216" t="s">
        <v>83</v>
      </c>
      <c r="AV710" s="13" t="s">
        <v>81</v>
      </c>
      <c r="AW710" s="13" t="s">
        <v>30</v>
      </c>
      <c r="AX710" s="13" t="s">
        <v>73</v>
      </c>
      <c r="AY710" s="216" t="s">
        <v>131</v>
      </c>
    </row>
    <row r="711" spans="1:65" s="13" customFormat="1" ht="10.199999999999999">
      <c r="B711" s="207"/>
      <c r="C711" s="208"/>
      <c r="D711" s="200" t="s">
        <v>143</v>
      </c>
      <c r="E711" s="209" t="s">
        <v>1</v>
      </c>
      <c r="F711" s="210" t="s">
        <v>271</v>
      </c>
      <c r="G711" s="208"/>
      <c r="H711" s="209" t="s">
        <v>1</v>
      </c>
      <c r="I711" s="211"/>
      <c r="J711" s="208"/>
      <c r="K711" s="208"/>
      <c r="L711" s="212"/>
      <c r="M711" s="213"/>
      <c r="N711" s="214"/>
      <c r="O711" s="214"/>
      <c r="P711" s="214"/>
      <c r="Q711" s="214"/>
      <c r="R711" s="214"/>
      <c r="S711" s="214"/>
      <c r="T711" s="215"/>
      <c r="AT711" s="216" t="s">
        <v>143</v>
      </c>
      <c r="AU711" s="216" t="s">
        <v>83</v>
      </c>
      <c r="AV711" s="13" t="s">
        <v>81</v>
      </c>
      <c r="AW711" s="13" t="s">
        <v>30</v>
      </c>
      <c r="AX711" s="13" t="s">
        <v>73</v>
      </c>
      <c r="AY711" s="216" t="s">
        <v>131</v>
      </c>
    </row>
    <row r="712" spans="1:65" s="14" customFormat="1" ht="10.199999999999999">
      <c r="B712" s="217"/>
      <c r="C712" s="218"/>
      <c r="D712" s="200" t="s">
        <v>143</v>
      </c>
      <c r="E712" s="219" t="s">
        <v>1</v>
      </c>
      <c r="F712" s="220" t="s">
        <v>803</v>
      </c>
      <c r="G712" s="218"/>
      <c r="H712" s="221">
        <v>7.0919999999999996</v>
      </c>
      <c r="I712" s="222"/>
      <c r="J712" s="218"/>
      <c r="K712" s="218"/>
      <c r="L712" s="223"/>
      <c r="M712" s="224"/>
      <c r="N712" s="225"/>
      <c r="O712" s="225"/>
      <c r="P712" s="225"/>
      <c r="Q712" s="225"/>
      <c r="R712" s="225"/>
      <c r="S712" s="225"/>
      <c r="T712" s="226"/>
      <c r="AT712" s="227" t="s">
        <v>143</v>
      </c>
      <c r="AU712" s="227" t="s">
        <v>83</v>
      </c>
      <c r="AV712" s="14" t="s">
        <v>83</v>
      </c>
      <c r="AW712" s="14" t="s">
        <v>30</v>
      </c>
      <c r="AX712" s="14" t="s">
        <v>73</v>
      </c>
      <c r="AY712" s="227" t="s">
        <v>131</v>
      </c>
    </row>
    <row r="713" spans="1:65" s="13" customFormat="1" ht="10.199999999999999">
      <c r="B713" s="207"/>
      <c r="C713" s="208"/>
      <c r="D713" s="200" t="s">
        <v>143</v>
      </c>
      <c r="E713" s="209" t="s">
        <v>1</v>
      </c>
      <c r="F713" s="210" t="s">
        <v>272</v>
      </c>
      <c r="G713" s="208"/>
      <c r="H713" s="209" t="s">
        <v>1</v>
      </c>
      <c r="I713" s="211"/>
      <c r="J713" s="208"/>
      <c r="K713" s="208"/>
      <c r="L713" s="212"/>
      <c r="M713" s="213"/>
      <c r="N713" s="214"/>
      <c r="O713" s="214"/>
      <c r="P713" s="214"/>
      <c r="Q713" s="214"/>
      <c r="R713" s="214"/>
      <c r="S713" s="214"/>
      <c r="T713" s="215"/>
      <c r="AT713" s="216" t="s">
        <v>143</v>
      </c>
      <c r="AU713" s="216" t="s">
        <v>83</v>
      </c>
      <c r="AV713" s="13" t="s">
        <v>81</v>
      </c>
      <c r="AW713" s="13" t="s">
        <v>30</v>
      </c>
      <c r="AX713" s="13" t="s">
        <v>73</v>
      </c>
      <c r="AY713" s="216" t="s">
        <v>131</v>
      </c>
    </row>
    <row r="714" spans="1:65" s="14" customFormat="1" ht="10.199999999999999">
      <c r="B714" s="217"/>
      <c r="C714" s="218"/>
      <c r="D714" s="200" t="s">
        <v>143</v>
      </c>
      <c r="E714" s="219" t="s">
        <v>1</v>
      </c>
      <c r="F714" s="220" t="s">
        <v>804</v>
      </c>
      <c r="G714" s="218"/>
      <c r="H714" s="221">
        <v>3.5459999999999998</v>
      </c>
      <c r="I714" s="222"/>
      <c r="J714" s="218"/>
      <c r="K714" s="218"/>
      <c r="L714" s="223"/>
      <c r="M714" s="224"/>
      <c r="N714" s="225"/>
      <c r="O714" s="225"/>
      <c r="P714" s="225"/>
      <c r="Q714" s="225"/>
      <c r="R714" s="225"/>
      <c r="S714" s="225"/>
      <c r="T714" s="226"/>
      <c r="AT714" s="227" t="s">
        <v>143</v>
      </c>
      <c r="AU714" s="227" t="s">
        <v>83</v>
      </c>
      <c r="AV714" s="14" t="s">
        <v>83</v>
      </c>
      <c r="AW714" s="14" t="s">
        <v>30</v>
      </c>
      <c r="AX714" s="14" t="s">
        <v>73</v>
      </c>
      <c r="AY714" s="227" t="s">
        <v>131</v>
      </c>
    </row>
    <row r="715" spans="1:65" s="15" customFormat="1" ht="10.199999999999999">
      <c r="B715" s="228"/>
      <c r="C715" s="229"/>
      <c r="D715" s="200" t="s">
        <v>143</v>
      </c>
      <c r="E715" s="230" t="s">
        <v>1</v>
      </c>
      <c r="F715" s="231" t="s">
        <v>146</v>
      </c>
      <c r="G715" s="229"/>
      <c r="H715" s="232">
        <v>13.212999999999999</v>
      </c>
      <c r="I715" s="233"/>
      <c r="J715" s="229"/>
      <c r="K715" s="229"/>
      <c r="L715" s="234"/>
      <c r="M715" s="235"/>
      <c r="N715" s="236"/>
      <c r="O715" s="236"/>
      <c r="P715" s="236"/>
      <c r="Q715" s="236"/>
      <c r="R715" s="236"/>
      <c r="S715" s="236"/>
      <c r="T715" s="237"/>
      <c r="AT715" s="238" t="s">
        <v>143</v>
      </c>
      <c r="AU715" s="238" t="s">
        <v>83</v>
      </c>
      <c r="AV715" s="15" t="s">
        <v>139</v>
      </c>
      <c r="AW715" s="15" t="s">
        <v>30</v>
      </c>
      <c r="AX715" s="15" t="s">
        <v>81</v>
      </c>
      <c r="AY715" s="238" t="s">
        <v>131</v>
      </c>
    </row>
    <row r="716" spans="1:65" s="2" customFormat="1" ht="37.799999999999997" customHeight="1">
      <c r="A716" s="35"/>
      <c r="B716" s="36"/>
      <c r="C716" s="187" t="s">
        <v>555</v>
      </c>
      <c r="D716" s="187" t="s">
        <v>134</v>
      </c>
      <c r="E716" s="188" t="s">
        <v>845</v>
      </c>
      <c r="F716" s="189" t="s">
        <v>846</v>
      </c>
      <c r="G716" s="190" t="s">
        <v>155</v>
      </c>
      <c r="H716" s="191">
        <v>13.212999999999999</v>
      </c>
      <c r="I716" s="192"/>
      <c r="J716" s="193">
        <f>ROUND(I716*H716,2)</f>
        <v>0</v>
      </c>
      <c r="K716" s="189" t="s">
        <v>138</v>
      </c>
      <c r="L716" s="40"/>
      <c r="M716" s="194" t="s">
        <v>1</v>
      </c>
      <c r="N716" s="195" t="s">
        <v>38</v>
      </c>
      <c r="O716" s="72"/>
      <c r="P716" s="196">
        <f>O716*H716</f>
        <v>0</v>
      </c>
      <c r="Q716" s="196">
        <v>0</v>
      </c>
      <c r="R716" s="196">
        <f>Q716*H716</f>
        <v>0</v>
      </c>
      <c r="S716" s="196">
        <v>0</v>
      </c>
      <c r="T716" s="197">
        <f>S716*H716</f>
        <v>0</v>
      </c>
      <c r="U716" s="35"/>
      <c r="V716" s="35"/>
      <c r="W716" s="35"/>
      <c r="X716" s="35"/>
      <c r="Y716" s="35"/>
      <c r="Z716" s="35"/>
      <c r="AA716" s="35"/>
      <c r="AB716" s="35"/>
      <c r="AC716" s="35"/>
      <c r="AD716" s="35"/>
      <c r="AE716" s="35"/>
      <c r="AR716" s="198" t="s">
        <v>189</v>
      </c>
      <c r="AT716" s="198" t="s">
        <v>134</v>
      </c>
      <c r="AU716" s="198" t="s">
        <v>83</v>
      </c>
      <c r="AY716" s="18" t="s">
        <v>131</v>
      </c>
      <c r="BE716" s="199">
        <f>IF(N716="základní",J716,0)</f>
        <v>0</v>
      </c>
      <c r="BF716" s="199">
        <f>IF(N716="snížená",J716,0)</f>
        <v>0</v>
      </c>
      <c r="BG716" s="199">
        <f>IF(N716="zákl. přenesená",J716,0)</f>
        <v>0</v>
      </c>
      <c r="BH716" s="199">
        <f>IF(N716="sníž. přenesená",J716,0)</f>
        <v>0</v>
      </c>
      <c r="BI716" s="199">
        <f>IF(N716="nulová",J716,0)</f>
        <v>0</v>
      </c>
      <c r="BJ716" s="18" t="s">
        <v>81</v>
      </c>
      <c r="BK716" s="199">
        <f>ROUND(I716*H716,2)</f>
        <v>0</v>
      </c>
      <c r="BL716" s="18" t="s">
        <v>189</v>
      </c>
      <c r="BM716" s="198" t="s">
        <v>847</v>
      </c>
    </row>
    <row r="717" spans="1:65" s="2" customFormat="1" ht="28.8">
      <c r="A717" s="35"/>
      <c r="B717" s="36"/>
      <c r="C717" s="37"/>
      <c r="D717" s="200" t="s">
        <v>140</v>
      </c>
      <c r="E717" s="37"/>
      <c r="F717" s="201" t="s">
        <v>846</v>
      </c>
      <c r="G717" s="37"/>
      <c r="H717" s="37"/>
      <c r="I717" s="202"/>
      <c r="J717" s="37"/>
      <c r="K717" s="37"/>
      <c r="L717" s="40"/>
      <c r="M717" s="203"/>
      <c r="N717" s="204"/>
      <c r="O717" s="72"/>
      <c r="P717" s="72"/>
      <c r="Q717" s="72"/>
      <c r="R717" s="72"/>
      <c r="S717" s="72"/>
      <c r="T717" s="73"/>
      <c r="U717" s="35"/>
      <c r="V717" s="35"/>
      <c r="W717" s="35"/>
      <c r="X717" s="35"/>
      <c r="Y717" s="35"/>
      <c r="Z717" s="35"/>
      <c r="AA717" s="35"/>
      <c r="AB717" s="35"/>
      <c r="AC717" s="35"/>
      <c r="AD717" s="35"/>
      <c r="AE717" s="35"/>
      <c r="AT717" s="18" t="s">
        <v>140</v>
      </c>
      <c r="AU717" s="18" t="s">
        <v>83</v>
      </c>
    </row>
    <row r="718" spans="1:65" s="2" customFormat="1" ht="10.199999999999999">
      <c r="A718" s="35"/>
      <c r="B718" s="36"/>
      <c r="C718" s="37"/>
      <c r="D718" s="205" t="s">
        <v>141</v>
      </c>
      <c r="E718" s="37"/>
      <c r="F718" s="206" t="s">
        <v>848</v>
      </c>
      <c r="G718" s="37"/>
      <c r="H718" s="37"/>
      <c r="I718" s="202"/>
      <c r="J718" s="37"/>
      <c r="K718" s="37"/>
      <c r="L718" s="40"/>
      <c r="M718" s="203"/>
      <c r="N718" s="204"/>
      <c r="O718" s="72"/>
      <c r="P718" s="72"/>
      <c r="Q718" s="72"/>
      <c r="R718" s="72"/>
      <c r="S718" s="72"/>
      <c r="T718" s="73"/>
      <c r="U718" s="35"/>
      <c r="V718" s="35"/>
      <c r="W718" s="35"/>
      <c r="X718" s="35"/>
      <c r="Y718" s="35"/>
      <c r="Z718" s="35"/>
      <c r="AA718" s="35"/>
      <c r="AB718" s="35"/>
      <c r="AC718" s="35"/>
      <c r="AD718" s="35"/>
      <c r="AE718" s="35"/>
      <c r="AT718" s="18" t="s">
        <v>141</v>
      </c>
      <c r="AU718" s="18" t="s">
        <v>83</v>
      </c>
    </row>
    <row r="719" spans="1:65" s="13" customFormat="1" ht="10.199999999999999">
      <c r="B719" s="207"/>
      <c r="C719" s="208"/>
      <c r="D719" s="200" t="s">
        <v>143</v>
      </c>
      <c r="E719" s="209" t="s">
        <v>1</v>
      </c>
      <c r="F719" s="210" t="s">
        <v>799</v>
      </c>
      <c r="G719" s="208"/>
      <c r="H719" s="209" t="s">
        <v>1</v>
      </c>
      <c r="I719" s="211"/>
      <c r="J719" s="208"/>
      <c r="K719" s="208"/>
      <c r="L719" s="212"/>
      <c r="M719" s="213"/>
      <c r="N719" s="214"/>
      <c r="O719" s="214"/>
      <c r="P719" s="214"/>
      <c r="Q719" s="214"/>
      <c r="R719" s="214"/>
      <c r="S719" s="214"/>
      <c r="T719" s="215"/>
      <c r="AT719" s="216" t="s">
        <v>143</v>
      </c>
      <c r="AU719" s="216" t="s">
        <v>83</v>
      </c>
      <c r="AV719" s="13" t="s">
        <v>81</v>
      </c>
      <c r="AW719" s="13" t="s">
        <v>30</v>
      </c>
      <c r="AX719" s="13" t="s">
        <v>73</v>
      </c>
      <c r="AY719" s="216" t="s">
        <v>131</v>
      </c>
    </row>
    <row r="720" spans="1:65" s="13" customFormat="1" ht="10.199999999999999">
      <c r="B720" s="207"/>
      <c r="C720" s="208"/>
      <c r="D720" s="200" t="s">
        <v>143</v>
      </c>
      <c r="E720" s="209" t="s">
        <v>1</v>
      </c>
      <c r="F720" s="210" t="s">
        <v>271</v>
      </c>
      <c r="G720" s="208"/>
      <c r="H720" s="209" t="s">
        <v>1</v>
      </c>
      <c r="I720" s="211"/>
      <c r="J720" s="208"/>
      <c r="K720" s="208"/>
      <c r="L720" s="212"/>
      <c r="M720" s="213"/>
      <c r="N720" s="214"/>
      <c r="O720" s="214"/>
      <c r="P720" s="214"/>
      <c r="Q720" s="214"/>
      <c r="R720" s="214"/>
      <c r="S720" s="214"/>
      <c r="T720" s="215"/>
      <c r="AT720" s="216" t="s">
        <v>143</v>
      </c>
      <c r="AU720" s="216" t="s">
        <v>83</v>
      </c>
      <c r="AV720" s="13" t="s">
        <v>81</v>
      </c>
      <c r="AW720" s="13" t="s">
        <v>30</v>
      </c>
      <c r="AX720" s="13" t="s">
        <v>73</v>
      </c>
      <c r="AY720" s="216" t="s">
        <v>131</v>
      </c>
    </row>
    <row r="721" spans="1:65" s="14" customFormat="1" ht="10.199999999999999">
      <c r="B721" s="217"/>
      <c r="C721" s="218"/>
      <c r="D721" s="200" t="s">
        <v>143</v>
      </c>
      <c r="E721" s="219" t="s">
        <v>1</v>
      </c>
      <c r="F721" s="220" t="s">
        <v>800</v>
      </c>
      <c r="G721" s="218"/>
      <c r="H721" s="221">
        <v>2.0430000000000001</v>
      </c>
      <c r="I721" s="222"/>
      <c r="J721" s="218"/>
      <c r="K721" s="218"/>
      <c r="L721" s="223"/>
      <c r="M721" s="224"/>
      <c r="N721" s="225"/>
      <c r="O721" s="225"/>
      <c r="P721" s="225"/>
      <c r="Q721" s="225"/>
      <c r="R721" s="225"/>
      <c r="S721" s="225"/>
      <c r="T721" s="226"/>
      <c r="AT721" s="227" t="s">
        <v>143</v>
      </c>
      <c r="AU721" s="227" t="s">
        <v>83</v>
      </c>
      <c r="AV721" s="14" t="s">
        <v>83</v>
      </c>
      <c r="AW721" s="14" t="s">
        <v>30</v>
      </c>
      <c r="AX721" s="14" t="s">
        <v>73</v>
      </c>
      <c r="AY721" s="227" t="s">
        <v>131</v>
      </c>
    </row>
    <row r="722" spans="1:65" s="13" customFormat="1" ht="10.199999999999999">
      <c r="B722" s="207"/>
      <c r="C722" s="208"/>
      <c r="D722" s="200" t="s">
        <v>143</v>
      </c>
      <c r="E722" s="209" t="s">
        <v>1</v>
      </c>
      <c r="F722" s="210" t="s">
        <v>272</v>
      </c>
      <c r="G722" s="208"/>
      <c r="H722" s="209" t="s">
        <v>1</v>
      </c>
      <c r="I722" s="211"/>
      <c r="J722" s="208"/>
      <c r="K722" s="208"/>
      <c r="L722" s="212"/>
      <c r="M722" s="213"/>
      <c r="N722" s="214"/>
      <c r="O722" s="214"/>
      <c r="P722" s="214"/>
      <c r="Q722" s="214"/>
      <c r="R722" s="214"/>
      <c r="S722" s="214"/>
      <c r="T722" s="215"/>
      <c r="AT722" s="216" t="s">
        <v>143</v>
      </c>
      <c r="AU722" s="216" t="s">
        <v>83</v>
      </c>
      <c r="AV722" s="13" t="s">
        <v>81</v>
      </c>
      <c r="AW722" s="13" t="s">
        <v>30</v>
      </c>
      <c r="AX722" s="13" t="s">
        <v>73</v>
      </c>
      <c r="AY722" s="216" t="s">
        <v>131</v>
      </c>
    </row>
    <row r="723" spans="1:65" s="14" customFormat="1" ht="10.199999999999999">
      <c r="B723" s="217"/>
      <c r="C723" s="218"/>
      <c r="D723" s="200" t="s">
        <v>143</v>
      </c>
      <c r="E723" s="219" t="s">
        <v>1</v>
      </c>
      <c r="F723" s="220" t="s">
        <v>801</v>
      </c>
      <c r="G723" s="218"/>
      <c r="H723" s="221">
        <v>0.53200000000000003</v>
      </c>
      <c r="I723" s="222"/>
      <c r="J723" s="218"/>
      <c r="K723" s="218"/>
      <c r="L723" s="223"/>
      <c r="M723" s="224"/>
      <c r="N723" s="225"/>
      <c r="O723" s="225"/>
      <c r="P723" s="225"/>
      <c r="Q723" s="225"/>
      <c r="R723" s="225"/>
      <c r="S723" s="225"/>
      <c r="T723" s="226"/>
      <c r="AT723" s="227" t="s">
        <v>143</v>
      </c>
      <c r="AU723" s="227" t="s">
        <v>83</v>
      </c>
      <c r="AV723" s="14" t="s">
        <v>83</v>
      </c>
      <c r="AW723" s="14" t="s">
        <v>30</v>
      </c>
      <c r="AX723" s="14" t="s">
        <v>73</v>
      </c>
      <c r="AY723" s="227" t="s">
        <v>131</v>
      </c>
    </row>
    <row r="724" spans="1:65" s="13" customFormat="1" ht="10.199999999999999">
      <c r="B724" s="207"/>
      <c r="C724" s="208"/>
      <c r="D724" s="200" t="s">
        <v>143</v>
      </c>
      <c r="E724" s="209" t="s">
        <v>1</v>
      </c>
      <c r="F724" s="210" t="s">
        <v>802</v>
      </c>
      <c r="G724" s="208"/>
      <c r="H724" s="209" t="s">
        <v>1</v>
      </c>
      <c r="I724" s="211"/>
      <c r="J724" s="208"/>
      <c r="K724" s="208"/>
      <c r="L724" s="212"/>
      <c r="M724" s="213"/>
      <c r="N724" s="214"/>
      <c r="O724" s="214"/>
      <c r="P724" s="214"/>
      <c r="Q724" s="214"/>
      <c r="R724" s="214"/>
      <c r="S724" s="214"/>
      <c r="T724" s="215"/>
      <c r="AT724" s="216" t="s">
        <v>143</v>
      </c>
      <c r="AU724" s="216" t="s">
        <v>83</v>
      </c>
      <c r="AV724" s="13" t="s">
        <v>81</v>
      </c>
      <c r="AW724" s="13" t="s">
        <v>30</v>
      </c>
      <c r="AX724" s="13" t="s">
        <v>73</v>
      </c>
      <c r="AY724" s="216" t="s">
        <v>131</v>
      </c>
    </row>
    <row r="725" spans="1:65" s="13" customFormat="1" ht="10.199999999999999">
      <c r="B725" s="207"/>
      <c r="C725" s="208"/>
      <c r="D725" s="200" t="s">
        <v>143</v>
      </c>
      <c r="E725" s="209" t="s">
        <v>1</v>
      </c>
      <c r="F725" s="210" t="s">
        <v>271</v>
      </c>
      <c r="G725" s="208"/>
      <c r="H725" s="209" t="s">
        <v>1</v>
      </c>
      <c r="I725" s="211"/>
      <c r="J725" s="208"/>
      <c r="K725" s="208"/>
      <c r="L725" s="212"/>
      <c r="M725" s="213"/>
      <c r="N725" s="214"/>
      <c r="O725" s="214"/>
      <c r="P725" s="214"/>
      <c r="Q725" s="214"/>
      <c r="R725" s="214"/>
      <c r="S725" s="214"/>
      <c r="T725" s="215"/>
      <c r="AT725" s="216" t="s">
        <v>143</v>
      </c>
      <c r="AU725" s="216" t="s">
        <v>83</v>
      </c>
      <c r="AV725" s="13" t="s">
        <v>81</v>
      </c>
      <c r="AW725" s="13" t="s">
        <v>30</v>
      </c>
      <c r="AX725" s="13" t="s">
        <v>73</v>
      </c>
      <c r="AY725" s="216" t="s">
        <v>131</v>
      </c>
    </row>
    <row r="726" spans="1:65" s="14" customFormat="1" ht="10.199999999999999">
      <c r="B726" s="217"/>
      <c r="C726" s="218"/>
      <c r="D726" s="200" t="s">
        <v>143</v>
      </c>
      <c r="E726" s="219" t="s">
        <v>1</v>
      </c>
      <c r="F726" s="220" t="s">
        <v>803</v>
      </c>
      <c r="G726" s="218"/>
      <c r="H726" s="221">
        <v>7.0919999999999996</v>
      </c>
      <c r="I726" s="222"/>
      <c r="J726" s="218"/>
      <c r="K726" s="218"/>
      <c r="L726" s="223"/>
      <c r="M726" s="224"/>
      <c r="N726" s="225"/>
      <c r="O726" s="225"/>
      <c r="P726" s="225"/>
      <c r="Q726" s="225"/>
      <c r="R726" s="225"/>
      <c r="S726" s="225"/>
      <c r="T726" s="226"/>
      <c r="AT726" s="227" t="s">
        <v>143</v>
      </c>
      <c r="AU726" s="227" t="s">
        <v>83</v>
      </c>
      <c r="AV726" s="14" t="s">
        <v>83</v>
      </c>
      <c r="AW726" s="14" t="s">
        <v>30</v>
      </c>
      <c r="AX726" s="14" t="s">
        <v>73</v>
      </c>
      <c r="AY726" s="227" t="s">
        <v>131</v>
      </c>
    </row>
    <row r="727" spans="1:65" s="13" customFormat="1" ht="10.199999999999999">
      <c r="B727" s="207"/>
      <c r="C727" s="208"/>
      <c r="D727" s="200" t="s">
        <v>143</v>
      </c>
      <c r="E727" s="209" t="s">
        <v>1</v>
      </c>
      <c r="F727" s="210" t="s">
        <v>272</v>
      </c>
      <c r="G727" s="208"/>
      <c r="H727" s="209" t="s">
        <v>1</v>
      </c>
      <c r="I727" s="211"/>
      <c r="J727" s="208"/>
      <c r="K727" s="208"/>
      <c r="L727" s="212"/>
      <c r="M727" s="213"/>
      <c r="N727" s="214"/>
      <c r="O727" s="214"/>
      <c r="P727" s="214"/>
      <c r="Q727" s="214"/>
      <c r="R727" s="214"/>
      <c r="S727" s="214"/>
      <c r="T727" s="215"/>
      <c r="AT727" s="216" t="s">
        <v>143</v>
      </c>
      <c r="AU727" s="216" t="s">
        <v>83</v>
      </c>
      <c r="AV727" s="13" t="s">
        <v>81</v>
      </c>
      <c r="AW727" s="13" t="s">
        <v>30</v>
      </c>
      <c r="AX727" s="13" t="s">
        <v>73</v>
      </c>
      <c r="AY727" s="216" t="s">
        <v>131</v>
      </c>
    </row>
    <row r="728" spans="1:65" s="14" customFormat="1" ht="10.199999999999999">
      <c r="B728" s="217"/>
      <c r="C728" s="218"/>
      <c r="D728" s="200" t="s">
        <v>143</v>
      </c>
      <c r="E728" s="219" t="s">
        <v>1</v>
      </c>
      <c r="F728" s="220" t="s">
        <v>804</v>
      </c>
      <c r="G728" s="218"/>
      <c r="H728" s="221">
        <v>3.5459999999999998</v>
      </c>
      <c r="I728" s="222"/>
      <c r="J728" s="218"/>
      <c r="K728" s="218"/>
      <c r="L728" s="223"/>
      <c r="M728" s="224"/>
      <c r="N728" s="225"/>
      <c r="O728" s="225"/>
      <c r="P728" s="225"/>
      <c r="Q728" s="225"/>
      <c r="R728" s="225"/>
      <c r="S728" s="225"/>
      <c r="T728" s="226"/>
      <c r="AT728" s="227" t="s">
        <v>143</v>
      </c>
      <c r="AU728" s="227" t="s">
        <v>83</v>
      </c>
      <c r="AV728" s="14" t="s">
        <v>83</v>
      </c>
      <c r="AW728" s="14" t="s">
        <v>30</v>
      </c>
      <c r="AX728" s="14" t="s">
        <v>73</v>
      </c>
      <c r="AY728" s="227" t="s">
        <v>131</v>
      </c>
    </row>
    <row r="729" spans="1:65" s="15" customFormat="1" ht="10.199999999999999">
      <c r="B729" s="228"/>
      <c r="C729" s="229"/>
      <c r="D729" s="200" t="s">
        <v>143</v>
      </c>
      <c r="E729" s="230" t="s">
        <v>1</v>
      </c>
      <c r="F729" s="231" t="s">
        <v>146</v>
      </c>
      <c r="G729" s="229"/>
      <c r="H729" s="232">
        <v>13.212999999999999</v>
      </c>
      <c r="I729" s="233"/>
      <c r="J729" s="229"/>
      <c r="K729" s="229"/>
      <c r="L729" s="234"/>
      <c r="M729" s="235"/>
      <c r="N729" s="236"/>
      <c r="O729" s="236"/>
      <c r="P729" s="236"/>
      <c r="Q729" s="236"/>
      <c r="R729" s="236"/>
      <c r="S729" s="236"/>
      <c r="T729" s="237"/>
      <c r="AT729" s="238" t="s">
        <v>143</v>
      </c>
      <c r="AU729" s="238" t="s">
        <v>83</v>
      </c>
      <c r="AV729" s="15" t="s">
        <v>139</v>
      </c>
      <c r="AW729" s="15" t="s">
        <v>30</v>
      </c>
      <c r="AX729" s="15" t="s">
        <v>81</v>
      </c>
      <c r="AY729" s="238" t="s">
        <v>131</v>
      </c>
    </row>
    <row r="730" spans="1:65" s="12" customFormat="1" ht="22.8" customHeight="1">
      <c r="B730" s="171"/>
      <c r="C730" s="172"/>
      <c r="D730" s="173" t="s">
        <v>72</v>
      </c>
      <c r="E730" s="185" t="s">
        <v>849</v>
      </c>
      <c r="F730" s="185" t="s">
        <v>850</v>
      </c>
      <c r="G730" s="172"/>
      <c r="H730" s="172"/>
      <c r="I730" s="175"/>
      <c r="J730" s="186">
        <f>BK730</f>
        <v>0</v>
      </c>
      <c r="K730" s="172"/>
      <c r="L730" s="177"/>
      <c r="M730" s="178"/>
      <c r="N730" s="179"/>
      <c r="O730" s="179"/>
      <c r="P730" s="180">
        <f>SUM(P731:P786)</f>
        <v>0</v>
      </c>
      <c r="Q730" s="179"/>
      <c r="R730" s="180">
        <f>SUM(R731:R786)</f>
        <v>0</v>
      </c>
      <c r="S730" s="179"/>
      <c r="T730" s="181">
        <f>SUM(T731:T786)</f>
        <v>0</v>
      </c>
      <c r="AR730" s="182" t="s">
        <v>83</v>
      </c>
      <c r="AT730" s="183" t="s">
        <v>72</v>
      </c>
      <c r="AU730" s="183" t="s">
        <v>81</v>
      </c>
      <c r="AY730" s="182" t="s">
        <v>131</v>
      </c>
      <c r="BK730" s="184">
        <f>SUM(BK731:BK786)</f>
        <v>0</v>
      </c>
    </row>
    <row r="731" spans="1:65" s="2" customFormat="1" ht="24.15" customHeight="1">
      <c r="A731" s="35"/>
      <c r="B731" s="36"/>
      <c r="C731" s="187" t="s">
        <v>851</v>
      </c>
      <c r="D731" s="187" t="s">
        <v>134</v>
      </c>
      <c r="E731" s="188" t="s">
        <v>852</v>
      </c>
      <c r="F731" s="189" t="s">
        <v>853</v>
      </c>
      <c r="G731" s="190" t="s">
        <v>155</v>
      </c>
      <c r="H731" s="191">
        <v>33.4</v>
      </c>
      <c r="I731" s="192"/>
      <c r="J731" s="193">
        <f>ROUND(I731*H731,2)</f>
        <v>0</v>
      </c>
      <c r="K731" s="189" t="s">
        <v>1</v>
      </c>
      <c r="L731" s="40"/>
      <c r="M731" s="194" t="s">
        <v>1</v>
      </c>
      <c r="N731" s="195" t="s">
        <v>38</v>
      </c>
      <c r="O731" s="72"/>
      <c r="P731" s="196">
        <f>O731*H731</f>
        <v>0</v>
      </c>
      <c r="Q731" s="196">
        <v>0</v>
      </c>
      <c r="R731" s="196">
        <f>Q731*H731</f>
        <v>0</v>
      </c>
      <c r="S731" s="196">
        <v>0</v>
      </c>
      <c r="T731" s="197">
        <f>S731*H731</f>
        <v>0</v>
      </c>
      <c r="U731" s="35"/>
      <c r="V731" s="35"/>
      <c r="W731" s="35"/>
      <c r="X731" s="35"/>
      <c r="Y731" s="35"/>
      <c r="Z731" s="35"/>
      <c r="AA731" s="35"/>
      <c r="AB731" s="35"/>
      <c r="AC731" s="35"/>
      <c r="AD731" s="35"/>
      <c r="AE731" s="35"/>
      <c r="AR731" s="198" t="s">
        <v>189</v>
      </c>
      <c r="AT731" s="198" t="s">
        <v>134</v>
      </c>
      <c r="AU731" s="198" t="s">
        <v>83</v>
      </c>
      <c r="AY731" s="18" t="s">
        <v>131</v>
      </c>
      <c r="BE731" s="199">
        <f>IF(N731="základní",J731,0)</f>
        <v>0</v>
      </c>
      <c r="BF731" s="199">
        <f>IF(N731="snížená",J731,0)</f>
        <v>0</v>
      </c>
      <c r="BG731" s="199">
        <f>IF(N731="zákl. přenesená",J731,0)</f>
        <v>0</v>
      </c>
      <c r="BH731" s="199">
        <f>IF(N731="sníž. přenesená",J731,0)</f>
        <v>0</v>
      </c>
      <c r="BI731" s="199">
        <f>IF(N731="nulová",J731,0)</f>
        <v>0</v>
      </c>
      <c r="BJ731" s="18" t="s">
        <v>81</v>
      </c>
      <c r="BK731" s="199">
        <f>ROUND(I731*H731,2)</f>
        <v>0</v>
      </c>
      <c r="BL731" s="18" t="s">
        <v>189</v>
      </c>
      <c r="BM731" s="198" t="s">
        <v>854</v>
      </c>
    </row>
    <row r="732" spans="1:65" s="2" customFormat="1" ht="10.199999999999999">
      <c r="A732" s="35"/>
      <c r="B732" s="36"/>
      <c r="C732" s="37"/>
      <c r="D732" s="200" t="s">
        <v>140</v>
      </c>
      <c r="E732" s="37"/>
      <c r="F732" s="201" t="s">
        <v>853</v>
      </c>
      <c r="G732" s="37"/>
      <c r="H732" s="37"/>
      <c r="I732" s="202"/>
      <c r="J732" s="37"/>
      <c r="K732" s="37"/>
      <c r="L732" s="40"/>
      <c r="M732" s="203"/>
      <c r="N732" s="204"/>
      <c r="O732" s="72"/>
      <c r="P732" s="72"/>
      <c r="Q732" s="72"/>
      <c r="R732" s="72"/>
      <c r="S732" s="72"/>
      <c r="T732" s="73"/>
      <c r="U732" s="35"/>
      <c r="V732" s="35"/>
      <c r="W732" s="35"/>
      <c r="X732" s="35"/>
      <c r="Y732" s="35"/>
      <c r="Z732" s="35"/>
      <c r="AA732" s="35"/>
      <c r="AB732" s="35"/>
      <c r="AC732" s="35"/>
      <c r="AD732" s="35"/>
      <c r="AE732" s="35"/>
      <c r="AT732" s="18" t="s">
        <v>140</v>
      </c>
      <c r="AU732" s="18" t="s">
        <v>83</v>
      </c>
    </row>
    <row r="733" spans="1:65" s="2" customFormat="1" ht="28.8">
      <c r="A733" s="35"/>
      <c r="B733" s="36"/>
      <c r="C733" s="37"/>
      <c r="D733" s="200" t="s">
        <v>260</v>
      </c>
      <c r="E733" s="37"/>
      <c r="F733" s="239" t="s">
        <v>855</v>
      </c>
      <c r="G733" s="37"/>
      <c r="H733" s="37"/>
      <c r="I733" s="202"/>
      <c r="J733" s="37"/>
      <c r="K733" s="37"/>
      <c r="L733" s="40"/>
      <c r="M733" s="203"/>
      <c r="N733" s="204"/>
      <c r="O733" s="72"/>
      <c r="P733" s="72"/>
      <c r="Q733" s="72"/>
      <c r="R733" s="72"/>
      <c r="S733" s="72"/>
      <c r="T733" s="73"/>
      <c r="U733" s="35"/>
      <c r="V733" s="35"/>
      <c r="W733" s="35"/>
      <c r="X733" s="35"/>
      <c r="Y733" s="35"/>
      <c r="Z733" s="35"/>
      <c r="AA733" s="35"/>
      <c r="AB733" s="35"/>
      <c r="AC733" s="35"/>
      <c r="AD733" s="35"/>
      <c r="AE733" s="35"/>
      <c r="AT733" s="18" t="s">
        <v>260</v>
      </c>
      <c r="AU733" s="18" t="s">
        <v>83</v>
      </c>
    </row>
    <row r="734" spans="1:65" s="13" customFormat="1" ht="10.199999999999999">
      <c r="B734" s="207"/>
      <c r="C734" s="208"/>
      <c r="D734" s="200" t="s">
        <v>143</v>
      </c>
      <c r="E734" s="209" t="s">
        <v>1</v>
      </c>
      <c r="F734" s="210" t="s">
        <v>280</v>
      </c>
      <c r="G734" s="208"/>
      <c r="H734" s="209" t="s">
        <v>1</v>
      </c>
      <c r="I734" s="211"/>
      <c r="J734" s="208"/>
      <c r="K734" s="208"/>
      <c r="L734" s="212"/>
      <c r="M734" s="213"/>
      <c r="N734" s="214"/>
      <c r="O734" s="214"/>
      <c r="P734" s="214"/>
      <c r="Q734" s="214"/>
      <c r="R734" s="214"/>
      <c r="S734" s="214"/>
      <c r="T734" s="215"/>
      <c r="AT734" s="216" t="s">
        <v>143</v>
      </c>
      <c r="AU734" s="216" t="s">
        <v>83</v>
      </c>
      <c r="AV734" s="13" t="s">
        <v>81</v>
      </c>
      <c r="AW734" s="13" t="s">
        <v>30</v>
      </c>
      <c r="AX734" s="13" t="s">
        <v>73</v>
      </c>
      <c r="AY734" s="216" t="s">
        <v>131</v>
      </c>
    </row>
    <row r="735" spans="1:65" s="14" customFormat="1" ht="10.199999999999999">
      <c r="B735" s="217"/>
      <c r="C735" s="218"/>
      <c r="D735" s="200" t="s">
        <v>143</v>
      </c>
      <c r="E735" s="219" t="s">
        <v>1</v>
      </c>
      <c r="F735" s="220" t="s">
        <v>281</v>
      </c>
      <c r="G735" s="218"/>
      <c r="H735" s="221">
        <v>33.4</v>
      </c>
      <c r="I735" s="222"/>
      <c r="J735" s="218"/>
      <c r="K735" s="218"/>
      <c r="L735" s="223"/>
      <c r="M735" s="224"/>
      <c r="N735" s="225"/>
      <c r="O735" s="225"/>
      <c r="P735" s="225"/>
      <c r="Q735" s="225"/>
      <c r="R735" s="225"/>
      <c r="S735" s="225"/>
      <c r="T735" s="226"/>
      <c r="AT735" s="227" t="s">
        <v>143</v>
      </c>
      <c r="AU735" s="227" t="s">
        <v>83</v>
      </c>
      <c r="AV735" s="14" t="s">
        <v>83</v>
      </c>
      <c r="AW735" s="14" t="s">
        <v>30</v>
      </c>
      <c r="AX735" s="14" t="s">
        <v>73</v>
      </c>
      <c r="AY735" s="227" t="s">
        <v>131</v>
      </c>
    </row>
    <row r="736" spans="1:65" s="15" customFormat="1" ht="10.199999999999999">
      <c r="B736" s="228"/>
      <c r="C736" s="229"/>
      <c r="D736" s="200" t="s">
        <v>143</v>
      </c>
      <c r="E736" s="230" t="s">
        <v>1</v>
      </c>
      <c r="F736" s="231" t="s">
        <v>146</v>
      </c>
      <c r="G736" s="229"/>
      <c r="H736" s="232">
        <v>33.4</v>
      </c>
      <c r="I736" s="233"/>
      <c r="J736" s="229"/>
      <c r="K736" s="229"/>
      <c r="L736" s="234"/>
      <c r="M736" s="235"/>
      <c r="N736" s="236"/>
      <c r="O736" s="236"/>
      <c r="P736" s="236"/>
      <c r="Q736" s="236"/>
      <c r="R736" s="236"/>
      <c r="S736" s="236"/>
      <c r="T736" s="237"/>
      <c r="AT736" s="238" t="s">
        <v>143</v>
      </c>
      <c r="AU736" s="238" t="s">
        <v>83</v>
      </c>
      <c r="AV736" s="15" t="s">
        <v>139</v>
      </c>
      <c r="AW736" s="15" t="s">
        <v>30</v>
      </c>
      <c r="AX736" s="15" t="s">
        <v>81</v>
      </c>
      <c r="AY736" s="238" t="s">
        <v>131</v>
      </c>
    </row>
    <row r="737" spans="1:65" s="2" customFormat="1" ht="24.15" customHeight="1">
      <c r="A737" s="35"/>
      <c r="B737" s="36"/>
      <c r="C737" s="187" t="s">
        <v>561</v>
      </c>
      <c r="D737" s="187" t="s">
        <v>134</v>
      </c>
      <c r="E737" s="188" t="s">
        <v>856</v>
      </c>
      <c r="F737" s="189" t="s">
        <v>857</v>
      </c>
      <c r="G737" s="190" t="s">
        <v>155</v>
      </c>
      <c r="H737" s="191">
        <v>84.164000000000001</v>
      </c>
      <c r="I737" s="192"/>
      <c r="J737" s="193">
        <f>ROUND(I737*H737,2)</f>
        <v>0</v>
      </c>
      <c r="K737" s="189" t="s">
        <v>138</v>
      </c>
      <c r="L737" s="40"/>
      <c r="M737" s="194" t="s">
        <v>1</v>
      </c>
      <c r="N737" s="195" t="s">
        <v>38</v>
      </c>
      <c r="O737" s="72"/>
      <c r="P737" s="196">
        <f>O737*H737</f>
        <v>0</v>
      </c>
      <c r="Q737" s="196">
        <v>0</v>
      </c>
      <c r="R737" s="196">
        <f>Q737*H737</f>
        <v>0</v>
      </c>
      <c r="S737" s="196">
        <v>0</v>
      </c>
      <c r="T737" s="197">
        <f>S737*H737</f>
        <v>0</v>
      </c>
      <c r="U737" s="35"/>
      <c r="V737" s="35"/>
      <c r="W737" s="35"/>
      <c r="X737" s="35"/>
      <c r="Y737" s="35"/>
      <c r="Z737" s="35"/>
      <c r="AA737" s="35"/>
      <c r="AB737" s="35"/>
      <c r="AC737" s="35"/>
      <c r="AD737" s="35"/>
      <c r="AE737" s="35"/>
      <c r="AR737" s="198" t="s">
        <v>189</v>
      </c>
      <c r="AT737" s="198" t="s">
        <v>134</v>
      </c>
      <c r="AU737" s="198" t="s">
        <v>83</v>
      </c>
      <c r="AY737" s="18" t="s">
        <v>131</v>
      </c>
      <c r="BE737" s="199">
        <f>IF(N737="základní",J737,0)</f>
        <v>0</v>
      </c>
      <c r="BF737" s="199">
        <f>IF(N737="snížená",J737,0)</f>
        <v>0</v>
      </c>
      <c r="BG737" s="199">
        <f>IF(N737="zákl. přenesená",J737,0)</f>
        <v>0</v>
      </c>
      <c r="BH737" s="199">
        <f>IF(N737="sníž. přenesená",J737,0)</f>
        <v>0</v>
      </c>
      <c r="BI737" s="199">
        <f>IF(N737="nulová",J737,0)</f>
        <v>0</v>
      </c>
      <c r="BJ737" s="18" t="s">
        <v>81</v>
      </c>
      <c r="BK737" s="199">
        <f>ROUND(I737*H737,2)</f>
        <v>0</v>
      </c>
      <c r="BL737" s="18" t="s">
        <v>189</v>
      </c>
      <c r="BM737" s="198" t="s">
        <v>858</v>
      </c>
    </row>
    <row r="738" spans="1:65" s="2" customFormat="1" ht="10.199999999999999">
      <c r="A738" s="35"/>
      <c r="B738" s="36"/>
      <c r="C738" s="37"/>
      <c r="D738" s="200" t="s">
        <v>140</v>
      </c>
      <c r="E738" s="37"/>
      <c r="F738" s="201" t="s">
        <v>857</v>
      </c>
      <c r="G738" s="37"/>
      <c r="H738" s="37"/>
      <c r="I738" s="202"/>
      <c r="J738" s="37"/>
      <c r="K738" s="37"/>
      <c r="L738" s="40"/>
      <c r="M738" s="203"/>
      <c r="N738" s="204"/>
      <c r="O738" s="72"/>
      <c r="P738" s="72"/>
      <c r="Q738" s="72"/>
      <c r="R738" s="72"/>
      <c r="S738" s="72"/>
      <c r="T738" s="73"/>
      <c r="U738" s="35"/>
      <c r="V738" s="35"/>
      <c r="W738" s="35"/>
      <c r="X738" s="35"/>
      <c r="Y738" s="35"/>
      <c r="Z738" s="35"/>
      <c r="AA738" s="35"/>
      <c r="AB738" s="35"/>
      <c r="AC738" s="35"/>
      <c r="AD738" s="35"/>
      <c r="AE738" s="35"/>
      <c r="AT738" s="18" t="s">
        <v>140</v>
      </c>
      <c r="AU738" s="18" t="s">
        <v>83</v>
      </c>
    </row>
    <row r="739" spans="1:65" s="2" customFormat="1" ht="10.199999999999999">
      <c r="A739" s="35"/>
      <c r="B739" s="36"/>
      <c r="C739" s="37"/>
      <c r="D739" s="205" t="s">
        <v>141</v>
      </c>
      <c r="E739" s="37"/>
      <c r="F739" s="206" t="s">
        <v>859</v>
      </c>
      <c r="G739" s="37"/>
      <c r="H739" s="37"/>
      <c r="I739" s="202"/>
      <c r="J739" s="37"/>
      <c r="K739" s="37"/>
      <c r="L739" s="40"/>
      <c r="M739" s="203"/>
      <c r="N739" s="204"/>
      <c r="O739" s="72"/>
      <c r="P739" s="72"/>
      <c r="Q739" s="72"/>
      <c r="R739" s="72"/>
      <c r="S739" s="72"/>
      <c r="T739" s="73"/>
      <c r="U739" s="35"/>
      <c r="V739" s="35"/>
      <c r="W739" s="35"/>
      <c r="X739" s="35"/>
      <c r="Y739" s="35"/>
      <c r="Z739" s="35"/>
      <c r="AA739" s="35"/>
      <c r="AB739" s="35"/>
      <c r="AC739" s="35"/>
      <c r="AD739" s="35"/>
      <c r="AE739" s="35"/>
      <c r="AT739" s="18" t="s">
        <v>141</v>
      </c>
      <c r="AU739" s="18" t="s">
        <v>83</v>
      </c>
    </row>
    <row r="740" spans="1:65" s="13" customFormat="1" ht="10.199999999999999">
      <c r="B740" s="207"/>
      <c r="C740" s="208"/>
      <c r="D740" s="200" t="s">
        <v>143</v>
      </c>
      <c r="E740" s="209" t="s">
        <v>1</v>
      </c>
      <c r="F740" s="210" t="s">
        <v>860</v>
      </c>
      <c r="G740" s="208"/>
      <c r="H740" s="209" t="s">
        <v>1</v>
      </c>
      <c r="I740" s="211"/>
      <c r="J740" s="208"/>
      <c r="K740" s="208"/>
      <c r="L740" s="212"/>
      <c r="M740" s="213"/>
      <c r="N740" s="214"/>
      <c r="O740" s="214"/>
      <c r="P740" s="214"/>
      <c r="Q740" s="214"/>
      <c r="R740" s="214"/>
      <c r="S740" s="214"/>
      <c r="T740" s="215"/>
      <c r="AT740" s="216" t="s">
        <v>143</v>
      </c>
      <c r="AU740" s="216" t="s">
        <v>83</v>
      </c>
      <c r="AV740" s="13" t="s">
        <v>81</v>
      </c>
      <c r="AW740" s="13" t="s">
        <v>30</v>
      </c>
      <c r="AX740" s="13" t="s">
        <v>73</v>
      </c>
      <c r="AY740" s="216" t="s">
        <v>131</v>
      </c>
    </row>
    <row r="741" spans="1:65" s="13" customFormat="1" ht="10.199999999999999">
      <c r="B741" s="207"/>
      <c r="C741" s="208"/>
      <c r="D741" s="200" t="s">
        <v>143</v>
      </c>
      <c r="E741" s="209" t="s">
        <v>1</v>
      </c>
      <c r="F741" s="210" t="s">
        <v>861</v>
      </c>
      <c r="G741" s="208"/>
      <c r="H741" s="209" t="s">
        <v>1</v>
      </c>
      <c r="I741" s="211"/>
      <c r="J741" s="208"/>
      <c r="K741" s="208"/>
      <c r="L741" s="212"/>
      <c r="M741" s="213"/>
      <c r="N741" s="214"/>
      <c r="O741" s="214"/>
      <c r="P741" s="214"/>
      <c r="Q741" s="214"/>
      <c r="R741" s="214"/>
      <c r="S741" s="214"/>
      <c r="T741" s="215"/>
      <c r="AT741" s="216" t="s">
        <v>143</v>
      </c>
      <c r="AU741" s="216" t="s">
        <v>83</v>
      </c>
      <c r="AV741" s="13" t="s">
        <v>81</v>
      </c>
      <c r="AW741" s="13" t="s">
        <v>30</v>
      </c>
      <c r="AX741" s="13" t="s">
        <v>73</v>
      </c>
      <c r="AY741" s="216" t="s">
        <v>131</v>
      </c>
    </row>
    <row r="742" spans="1:65" s="14" customFormat="1" ht="10.199999999999999">
      <c r="B742" s="217"/>
      <c r="C742" s="218"/>
      <c r="D742" s="200" t="s">
        <v>143</v>
      </c>
      <c r="E742" s="219" t="s">
        <v>1</v>
      </c>
      <c r="F742" s="220" t="s">
        <v>862</v>
      </c>
      <c r="G742" s="218"/>
      <c r="H742" s="221">
        <v>58.524000000000001</v>
      </c>
      <c r="I742" s="222"/>
      <c r="J742" s="218"/>
      <c r="K742" s="218"/>
      <c r="L742" s="223"/>
      <c r="M742" s="224"/>
      <c r="N742" s="225"/>
      <c r="O742" s="225"/>
      <c r="P742" s="225"/>
      <c r="Q742" s="225"/>
      <c r="R742" s="225"/>
      <c r="S742" s="225"/>
      <c r="T742" s="226"/>
      <c r="AT742" s="227" t="s">
        <v>143</v>
      </c>
      <c r="AU742" s="227" t="s">
        <v>83</v>
      </c>
      <c r="AV742" s="14" t="s">
        <v>83</v>
      </c>
      <c r="AW742" s="14" t="s">
        <v>30</v>
      </c>
      <c r="AX742" s="14" t="s">
        <v>73</v>
      </c>
      <c r="AY742" s="227" t="s">
        <v>131</v>
      </c>
    </row>
    <row r="743" spans="1:65" s="13" customFormat="1" ht="10.199999999999999">
      <c r="B743" s="207"/>
      <c r="C743" s="208"/>
      <c r="D743" s="200" t="s">
        <v>143</v>
      </c>
      <c r="E743" s="209" t="s">
        <v>1</v>
      </c>
      <c r="F743" s="210" t="s">
        <v>863</v>
      </c>
      <c r="G743" s="208"/>
      <c r="H743" s="209" t="s">
        <v>1</v>
      </c>
      <c r="I743" s="211"/>
      <c r="J743" s="208"/>
      <c r="K743" s="208"/>
      <c r="L743" s="212"/>
      <c r="M743" s="213"/>
      <c r="N743" s="214"/>
      <c r="O743" s="214"/>
      <c r="P743" s="214"/>
      <c r="Q743" s="214"/>
      <c r="R743" s="214"/>
      <c r="S743" s="214"/>
      <c r="T743" s="215"/>
      <c r="AT743" s="216" t="s">
        <v>143</v>
      </c>
      <c r="AU743" s="216" t="s">
        <v>83</v>
      </c>
      <c r="AV743" s="13" t="s">
        <v>81</v>
      </c>
      <c r="AW743" s="13" t="s">
        <v>30</v>
      </c>
      <c r="AX743" s="13" t="s">
        <v>73</v>
      </c>
      <c r="AY743" s="216" t="s">
        <v>131</v>
      </c>
    </row>
    <row r="744" spans="1:65" s="14" customFormat="1" ht="10.199999999999999">
      <c r="B744" s="217"/>
      <c r="C744" s="218"/>
      <c r="D744" s="200" t="s">
        <v>143</v>
      </c>
      <c r="E744" s="219" t="s">
        <v>1</v>
      </c>
      <c r="F744" s="220" t="s">
        <v>328</v>
      </c>
      <c r="G744" s="218"/>
      <c r="H744" s="221">
        <v>1.008</v>
      </c>
      <c r="I744" s="222"/>
      <c r="J744" s="218"/>
      <c r="K744" s="218"/>
      <c r="L744" s="223"/>
      <c r="M744" s="224"/>
      <c r="N744" s="225"/>
      <c r="O744" s="225"/>
      <c r="P744" s="225"/>
      <c r="Q744" s="225"/>
      <c r="R744" s="225"/>
      <c r="S744" s="225"/>
      <c r="T744" s="226"/>
      <c r="AT744" s="227" t="s">
        <v>143</v>
      </c>
      <c r="AU744" s="227" t="s">
        <v>83</v>
      </c>
      <c r="AV744" s="14" t="s">
        <v>83</v>
      </c>
      <c r="AW744" s="14" t="s">
        <v>30</v>
      </c>
      <c r="AX744" s="14" t="s">
        <v>73</v>
      </c>
      <c r="AY744" s="227" t="s">
        <v>131</v>
      </c>
    </row>
    <row r="745" spans="1:65" s="13" customFormat="1" ht="10.199999999999999">
      <c r="B745" s="207"/>
      <c r="C745" s="208"/>
      <c r="D745" s="200" t="s">
        <v>143</v>
      </c>
      <c r="E745" s="209" t="s">
        <v>1</v>
      </c>
      <c r="F745" s="210" t="s">
        <v>864</v>
      </c>
      <c r="G745" s="208"/>
      <c r="H745" s="209" t="s">
        <v>1</v>
      </c>
      <c r="I745" s="211"/>
      <c r="J745" s="208"/>
      <c r="K745" s="208"/>
      <c r="L745" s="212"/>
      <c r="M745" s="213"/>
      <c r="N745" s="214"/>
      <c r="O745" s="214"/>
      <c r="P745" s="214"/>
      <c r="Q745" s="214"/>
      <c r="R745" s="214"/>
      <c r="S745" s="214"/>
      <c r="T745" s="215"/>
      <c r="AT745" s="216" t="s">
        <v>143</v>
      </c>
      <c r="AU745" s="216" t="s">
        <v>83</v>
      </c>
      <c r="AV745" s="13" t="s">
        <v>81</v>
      </c>
      <c r="AW745" s="13" t="s">
        <v>30</v>
      </c>
      <c r="AX745" s="13" t="s">
        <v>73</v>
      </c>
      <c r="AY745" s="216" t="s">
        <v>131</v>
      </c>
    </row>
    <row r="746" spans="1:65" s="14" customFormat="1" ht="10.199999999999999">
      <c r="B746" s="217"/>
      <c r="C746" s="218"/>
      <c r="D746" s="200" t="s">
        <v>143</v>
      </c>
      <c r="E746" s="219" t="s">
        <v>1</v>
      </c>
      <c r="F746" s="220" t="s">
        <v>330</v>
      </c>
      <c r="G746" s="218"/>
      <c r="H746" s="221">
        <v>0.72</v>
      </c>
      <c r="I746" s="222"/>
      <c r="J746" s="218"/>
      <c r="K746" s="218"/>
      <c r="L746" s="223"/>
      <c r="M746" s="224"/>
      <c r="N746" s="225"/>
      <c r="O746" s="225"/>
      <c r="P746" s="225"/>
      <c r="Q746" s="225"/>
      <c r="R746" s="225"/>
      <c r="S746" s="225"/>
      <c r="T746" s="226"/>
      <c r="AT746" s="227" t="s">
        <v>143</v>
      </c>
      <c r="AU746" s="227" t="s">
        <v>83</v>
      </c>
      <c r="AV746" s="14" t="s">
        <v>83</v>
      </c>
      <c r="AW746" s="14" t="s">
        <v>30</v>
      </c>
      <c r="AX746" s="14" t="s">
        <v>73</v>
      </c>
      <c r="AY746" s="227" t="s">
        <v>131</v>
      </c>
    </row>
    <row r="747" spans="1:65" s="16" customFormat="1" ht="10.199999999999999">
      <c r="B747" s="253"/>
      <c r="C747" s="254"/>
      <c r="D747" s="200" t="s">
        <v>143</v>
      </c>
      <c r="E747" s="255" t="s">
        <v>1</v>
      </c>
      <c r="F747" s="256" t="s">
        <v>816</v>
      </c>
      <c r="G747" s="254"/>
      <c r="H747" s="257">
        <v>60.252000000000002</v>
      </c>
      <c r="I747" s="258"/>
      <c r="J747" s="254"/>
      <c r="K747" s="254"/>
      <c r="L747" s="259"/>
      <c r="M747" s="260"/>
      <c r="N747" s="261"/>
      <c r="O747" s="261"/>
      <c r="P747" s="261"/>
      <c r="Q747" s="261"/>
      <c r="R747" s="261"/>
      <c r="S747" s="261"/>
      <c r="T747" s="262"/>
      <c r="AT747" s="263" t="s">
        <v>143</v>
      </c>
      <c r="AU747" s="263" t="s">
        <v>83</v>
      </c>
      <c r="AV747" s="16" t="s">
        <v>152</v>
      </c>
      <c r="AW747" s="16" t="s">
        <v>30</v>
      </c>
      <c r="AX747" s="16" t="s">
        <v>73</v>
      </c>
      <c r="AY747" s="263" t="s">
        <v>131</v>
      </c>
    </row>
    <row r="748" spans="1:65" s="13" customFormat="1" ht="10.199999999999999">
      <c r="B748" s="207"/>
      <c r="C748" s="208"/>
      <c r="D748" s="200" t="s">
        <v>143</v>
      </c>
      <c r="E748" s="209" t="s">
        <v>1</v>
      </c>
      <c r="F748" s="210" t="s">
        <v>865</v>
      </c>
      <c r="G748" s="208"/>
      <c r="H748" s="209" t="s">
        <v>1</v>
      </c>
      <c r="I748" s="211"/>
      <c r="J748" s="208"/>
      <c r="K748" s="208"/>
      <c r="L748" s="212"/>
      <c r="M748" s="213"/>
      <c r="N748" s="214"/>
      <c r="O748" s="214"/>
      <c r="P748" s="214"/>
      <c r="Q748" s="214"/>
      <c r="R748" s="214"/>
      <c r="S748" s="214"/>
      <c r="T748" s="215"/>
      <c r="AT748" s="216" t="s">
        <v>143</v>
      </c>
      <c r="AU748" s="216" t="s">
        <v>83</v>
      </c>
      <c r="AV748" s="13" t="s">
        <v>81</v>
      </c>
      <c r="AW748" s="13" t="s">
        <v>30</v>
      </c>
      <c r="AX748" s="13" t="s">
        <v>73</v>
      </c>
      <c r="AY748" s="216" t="s">
        <v>131</v>
      </c>
    </row>
    <row r="749" spans="1:65" s="13" customFormat="1" ht="10.199999999999999">
      <c r="B749" s="207"/>
      <c r="C749" s="208"/>
      <c r="D749" s="200" t="s">
        <v>143</v>
      </c>
      <c r="E749" s="209" t="s">
        <v>1</v>
      </c>
      <c r="F749" s="210" t="s">
        <v>866</v>
      </c>
      <c r="G749" s="208"/>
      <c r="H749" s="209" t="s">
        <v>1</v>
      </c>
      <c r="I749" s="211"/>
      <c r="J749" s="208"/>
      <c r="K749" s="208"/>
      <c r="L749" s="212"/>
      <c r="M749" s="213"/>
      <c r="N749" s="214"/>
      <c r="O749" s="214"/>
      <c r="P749" s="214"/>
      <c r="Q749" s="214"/>
      <c r="R749" s="214"/>
      <c r="S749" s="214"/>
      <c r="T749" s="215"/>
      <c r="AT749" s="216" t="s">
        <v>143</v>
      </c>
      <c r="AU749" s="216" t="s">
        <v>83</v>
      </c>
      <c r="AV749" s="13" t="s">
        <v>81</v>
      </c>
      <c r="AW749" s="13" t="s">
        <v>30</v>
      </c>
      <c r="AX749" s="13" t="s">
        <v>73</v>
      </c>
      <c r="AY749" s="216" t="s">
        <v>131</v>
      </c>
    </row>
    <row r="750" spans="1:65" s="14" customFormat="1" ht="10.199999999999999">
      <c r="B750" s="217"/>
      <c r="C750" s="218"/>
      <c r="D750" s="200" t="s">
        <v>143</v>
      </c>
      <c r="E750" s="219" t="s">
        <v>1</v>
      </c>
      <c r="F750" s="220" t="s">
        <v>591</v>
      </c>
      <c r="G750" s="218"/>
      <c r="H750" s="221">
        <v>23.911999999999999</v>
      </c>
      <c r="I750" s="222"/>
      <c r="J750" s="218"/>
      <c r="K750" s="218"/>
      <c r="L750" s="223"/>
      <c r="M750" s="224"/>
      <c r="N750" s="225"/>
      <c r="O750" s="225"/>
      <c r="P750" s="225"/>
      <c r="Q750" s="225"/>
      <c r="R750" s="225"/>
      <c r="S750" s="225"/>
      <c r="T750" s="226"/>
      <c r="AT750" s="227" t="s">
        <v>143</v>
      </c>
      <c r="AU750" s="227" t="s">
        <v>83</v>
      </c>
      <c r="AV750" s="14" t="s">
        <v>83</v>
      </c>
      <c r="AW750" s="14" t="s">
        <v>30</v>
      </c>
      <c r="AX750" s="14" t="s">
        <v>73</v>
      </c>
      <c r="AY750" s="227" t="s">
        <v>131</v>
      </c>
    </row>
    <row r="751" spans="1:65" s="16" customFormat="1" ht="10.199999999999999">
      <c r="B751" s="253"/>
      <c r="C751" s="254"/>
      <c r="D751" s="200" t="s">
        <v>143</v>
      </c>
      <c r="E751" s="255" t="s">
        <v>1</v>
      </c>
      <c r="F751" s="256" t="s">
        <v>816</v>
      </c>
      <c r="G751" s="254"/>
      <c r="H751" s="257">
        <v>23.911999999999999</v>
      </c>
      <c r="I751" s="258"/>
      <c r="J751" s="254"/>
      <c r="K751" s="254"/>
      <c r="L751" s="259"/>
      <c r="M751" s="260"/>
      <c r="N751" s="261"/>
      <c r="O751" s="261"/>
      <c r="P751" s="261"/>
      <c r="Q751" s="261"/>
      <c r="R751" s="261"/>
      <c r="S751" s="261"/>
      <c r="T751" s="262"/>
      <c r="AT751" s="263" t="s">
        <v>143</v>
      </c>
      <c r="AU751" s="263" t="s">
        <v>83</v>
      </c>
      <c r="AV751" s="16" t="s">
        <v>152</v>
      </c>
      <c r="AW751" s="16" t="s">
        <v>30</v>
      </c>
      <c r="AX751" s="16" t="s">
        <v>73</v>
      </c>
      <c r="AY751" s="263" t="s">
        <v>131</v>
      </c>
    </row>
    <row r="752" spans="1:65" s="15" customFormat="1" ht="10.199999999999999">
      <c r="B752" s="228"/>
      <c r="C752" s="229"/>
      <c r="D752" s="200" t="s">
        <v>143</v>
      </c>
      <c r="E752" s="230" t="s">
        <v>1</v>
      </c>
      <c r="F752" s="231" t="s">
        <v>146</v>
      </c>
      <c r="G752" s="229"/>
      <c r="H752" s="232">
        <v>84.164000000000001</v>
      </c>
      <c r="I752" s="233"/>
      <c r="J752" s="229"/>
      <c r="K752" s="229"/>
      <c r="L752" s="234"/>
      <c r="M752" s="235"/>
      <c r="N752" s="236"/>
      <c r="O752" s="236"/>
      <c r="P752" s="236"/>
      <c r="Q752" s="236"/>
      <c r="R752" s="236"/>
      <c r="S752" s="236"/>
      <c r="T752" s="237"/>
      <c r="AT752" s="238" t="s">
        <v>143</v>
      </c>
      <c r="AU752" s="238" t="s">
        <v>83</v>
      </c>
      <c r="AV752" s="15" t="s">
        <v>139</v>
      </c>
      <c r="AW752" s="15" t="s">
        <v>30</v>
      </c>
      <c r="AX752" s="15" t="s">
        <v>81</v>
      </c>
      <c r="AY752" s="238" t="s">
        <v>131</v>
      </c>
    </row>
    <row r="753" spans="1:65" s="2" customFormat="1" ht="24.15" customHeight="1">
      <c r="A753" s="35"/>
      <c r="B753" s="36"/>
      <c r="C753" s="187" t="s">
        <v>867</v>
      </c>
      <c r="D753" s="187" t="s">
        <v>134</v>
      </c>
      <c r="E753" s="188" t="s">
        <v>868</v>
      </c>
      <c r="F753" s="189" t="s">
        <v>869</v>
      </c>
      <c r="G753" s="190" t="s">
        <v>155</v>
      </c>
      <c r="H753" s="191">
        <v>84.164000000000001</v>
      </c>
      <c r="I753" s="192"/>
      <c r="J753" s="193">
        <f>ROUND(I753*H753,2)</f>
        <v>0</v>
      </c>
      <c r="K753" s="189" t="s">
        <v>138</v>
      </c>
      <c r="L753" s="40"/>
      <c r="M753" s="194" t="s">
        <v>1</v>
      </c>
      <c r="N753" s="195" t="s">
        <v>38</v>
      </c>
      <c r="O753" s="72"/>
      <c r="P753" s="196">
        <f>O753*H753</f>
        <v>0</v>
      </c>
      <c r="Q753" s="196">
        <v>0</v>
      </c>
      <c r="R753" s="196">
        <f>Q753*H753</f>
        <v>0</v>
      </c>
      <c r="S753" s="196">
        <v>0</v>
      </c>
      <c r="T753" s="197">
        <f>S753*H753</f>
        <v>0</v>
      </c>
      <c r="U753" s="35"/>
      <c r="V753" s="35"/>
      <c r="W753" s="35"/>
      <c r="X753" s="35"/>
      <c r="Y753" s="35"/>
      <c r="Z753" s="35"/>
      <c r="AA753" s="35"/>
      <c r="AB753" s="35"/>
      <c r="AC753" s="35"/>
      <c r="AD753" s="35"/>
      <c r="AE753" s="35"/>
      <c r="AR753" s="198" t="s">
        <v>189</v>
      </c>
      <c r="AT753" s="198" t="s">
        <v>134</v>
      </c>
      <c r="AU753" s="198" t="s">
        <v>83</v>
      </c>
      <c r="AY753" s="18" t="s">
        <v>131</v>
      </c>
      <c r="BE753" s="199">
        <f>IF(N753="základní",J753,0)</f>
        <v>0</v>
      </c>
      <c r="BF753" s="199">
        <f>IF(N753="snížená",J753,0)</f>
        <v>0</v>
      </c>
      <c r="BG753" s="199">
        <f>IF(N753="zákl. přenesená",J753,0)</f>
        <v>0</v>
      </c>
      <c r="BH753" s="199">
        <f>IF(N753="sníž. přenesená",J753,0)</f>
        <v>0</v>
      </c>
      <c r="BI753" s="199">
        <f>IF(N753="nulová",J753,0)</f>
        <v>0</v>
      </c>
      <c r="BJ753" s="18" t="s">
        <v>81</v>
      </c>
      <c r="BK753" s="199">
        <f>ROUND(I753*H753,2)</f>
        <v>0</v>
      </c>
      <c r="BL753" s="18" t="s">
        <v>189</v>
      </c>
      <c r="BM753" s="198" t="s">
        <v>870</v>
      </c>
    </row>
    <row r="754" spans="1:65" s="2" customFormat="1" ht="10.199999999999999">
      <c r="A754" s="35"/>
      <c r="B754" s="36"/>
      <c r="C754" s="37"/>
      <c r="D754" s="200" t="s">
        <v>140</v>
      </c>
      <c r="E754" s="37"/>
      <c r="F754" s="201" t="s">
        <v>869</v>
      </c>
      <c r="G754" s="37"/>
      <c r="H754" s="37"/>
      <c r="I754" s="202"/>
      <c r="J754" s="37"/>
      <c r="K754" s="37"/>
      <c r="L754" s="40"/>
      <c r="M754" s="203"/>
      <c r="N754" s="204"/>
      <c r="O754" s="72"/>
      <c r="P754" s="72"/>
      <c r="Q754" s="72"/>
      <c r="R754" s="72"/>
      <c r="S754" s="72"/>
      <c r="T754" s="73"/>
      <c r="U754" s="35"/>
      <c r="V754" s="35"/>
      <c r="W754" s="35"/>
      <c r="X754" s="35"/>
      <c r="Y754" s="35"/>
      <c r="Z754" s="35"/>
      <c r="AA754" s="35"/>
      <c r="AB754" s="35"/>
      <c r="AC754" s="35"/>
      <c r="AD754" s="35"/>
      <c r="AE754" s="35"/>
      <c r="AT754" s="18" t="s">
        <v>140</v>
      </c>
      <c r="AU754" s="18" t="s">
        <v>83</v>
      </c>
    </row>
    <row r="755" spans="1:65" s="2" customFormat="1" ht="10.199999999999999">
      <c r="A755" s="35"/>
      <c r="B755" s="36"/>
      <c r="C755" s="37"/>
      <c r="D755" s="205" t="s">
        <v>141</v>
      </c>
      <c r="E755" s="37"/>
      <c r="F755" s="206" t="s">
        <v>871</v>
      </c>
      <c r="G755" s="37"/>
      <c r="H755" s="37"/>
      <c r="I755" s="202"/>
      <c r="J755" s="37"/>
      <c r="K755" s="37"/>
      <c r="L755" s="40"/>
      <c r="M755" s="203"/>
      <c r="N755" s="204"/>
      <c r="O755" s="72"/>
      <c r="P755" s="72"/>
      <c r="Q755" s="72"/>
      <c r="R755" s="72"/>
      <c r="S755" s="72"/>
      <c r="T755" s="73"/>
      <c r="U755" s="35"/>
      <c r="V755" s="35"/>
      <c r="W755" s="35"/>
      <c r="X755" s="35"/>
      <c r="Y755" s="35"/>
      <c r="Z755" s="35"/>
      <c r="AA755" s="35"/>
      <c r="AB755" s="35"/>
      <c r="AC755" s="35"/>
      <c r="AD755" s="35"/>
      <c r="AE755" s="35"/>
      <c r="AT755" s="18" t="s">
        <v>141</v>
      </c>
      <c r="AU755" s="18" t="s">
        <v>83</v>
      </c>
    </row>
    <row r="756" spans="1:65" s="13" customFormat="1" ht="10.199999999999999">
      <c r="B756" s="207"/>
      <c r="C756" s="208"/>
      <c r="D756" s="200" t="s">
        <v>143</v>
      </c>
      <c r="E756" s="209" t="s">
        <v>1</v>
      </c>
      <c r="F756" s="210" t="s">
        <v>860</v>
      </c>
      <c r="G756" s="208"/>
      <c r="H756" s="209" t="s">
        <v>1</v>
      </c>
      <c r="I756" s="211"/>
      <c r="J756" s="208"/>
      <c r="K756" s="208"/>
      <c r="L756" s="212"/>
      <c r="M756" s="213"/>
      <c r="N756" s="214"/>
      <c r="O756" s="214"/>
      <c r="P756" s="214"/>
      <c r="Q756" s="214"/>
      <c r="R756" s="214"/>
      <c r="S756" s="214"/>
      <c r="T756" s="215"/>
      <c r="AT756" s="216" t="s">
        <v>143</v>
      </c>
      <c r="AU756" s="216" t="s">
        <v>83</v>
      </c>
      <c r="AV756" s="13" t="s">
        <v>81</v>
      </c>
      <c r="AW756" s="13" t="s">
        <v>30</v>
      </c>
      <c r="AX756" s="13" t="s">
        <v>73</v>
      </c>
      <c r="AY756" s="216" t="s">
        <v>131</v>
      </c>
    </row>
    <row r="757" spans="1:65" s="13" customFormat="1" ht="10.199999999999999">
      <c r="B757" s="207"/>
      <c r="C757" s="208"/>
      <c r="D757" s="200" t="s">
        <v>143</v>
      </c>
      <c r="E757" s="209" t="s">
        <v>1</v>
      </c>
      <c r="F757" s="210" t="s">
        <v>861</v>
      </c>
      <c r="G757" s="208"/>
      <c r="H757" s="209" t="s">
        <v>1</v>
      </c>
      <c r="I757" s="211"/>
      <c r="J757" s="208"/>
      <c r="K757" s="208"/>
      <c r="L757" s="212"/>
      <c r="M757" s="213"/>
      <c r="N757" s="214"/>
      <c r="O757" s="214"/>
      <c r="P757" s="214"/>
      <c r="Q757" s="214"/>
      <c r="R757" s="214"/>
      <c r="S757" s="214"/>
      <c r="T757" s="215"/>
      <c r="AT757" s="216" t="s">
        <v>143</v>
      </c>
      <c r="AU757" s="216" t="s">
        <v>83</v>
      </c>
      <c r="AV757" s="13" t="s">
        <v>81</v>
      </c>
      <c r="AW757" s="13" t="s">
        <v>30</v>
      </c>
      <c r="AX757" s="13" t="s">
        <v>73</v>
      </c>
      <c r="AY757" s="216" t="s">
        <v>131</v>
      </c>
    </row>
    <row r="758" spans="1:65" s="14" customFormat="1" ht="10.199999999999999">
      <c r="B758" s="217"/>
      <c r="C758" s="218"/>
      <c r="D758" s="200" t="s">
        <v>143</v>
      </c>
      <c r="E758" s="219" t="s">
        <v>1</v>
      </c>
      <c r="F758" s="220" t="s">
        <v>862</v>
      </c>
      <c r="G758" s="218"/>
      <c r="H758" s="221">
        <v>58.524000000000001</v>
      </c>
      <c r="I758" s="222"/>
      <c r="J758" s="218"/>
      <c r="K758" s="218"/>
      <c r="L758" s="223"/>
      <c r="M758" s="224"/>
      <c r="N758" s="225"/>
      <c r="O758" s="225"/>
      <c r="P758" s="225"/>
      <c r="Q758" s="225"/>
      <c r="R758" s="225"/>
      <c r="S758" s="225"/>
      <c r="T758" s="226"/>
      <c r="AT758" s="227" t="s">
        <v>143</v>
      </c>
      <c r="AU758" s="227" t="s">
        <v>83</v>
      </c>
      <c r="AV758" s="14" t="s">
        <v>83</v>
      </c>
      <c r="AW758" s="14" t="s">
        <v>30</v>
      </c>
      <c r="AX758" s="14" t="s">
        <v>73</v>
      </c>
      <c r="AY758" s="227" t="s">
        <v>131</v>
      </c>
    </row>
    <row r="759" spans="1:65" s="13" customFormat="1" ht="10.199999999999999">
      <c r="B759" s="207"/>
      <c r="C759" s="208"/>
      <c r="D759" s="200" t="s">
        <v>143</v>
      </c>
      <c r="E759" s="209" t="s">
        <v>1</v>
      </c>
      <c r="F759" s="210" t="s">
        <v>863</v>
      </c>
      <c r="G759" s="208"/>
      <c r="H759" s="209" t="s">
        <v>1</v>
      </c>
      <c r="I759" s="211"/>
      <c r="J759" s="208"/>
      <c r="K759" s="208"/>
      <c r="L759" s="212"/>
      <c r="M759" s="213"/>
      <c r="N759" s="214"/>
      <c r="O759" s="214"/>
      <c r="P759" s="214"/>
      <c r="Q759" s="214"/>
      <c r="R759" s="214"/>
      <c r="S759" s="214"/>
      <c r="T759" s="215"/>
      <c r="AT759" s="216" t="s">
        <v>143</v>
      </c>
      <c r="AU759" s="216" t="s">
        <v>83</v>
      </c>
      <c r="AV759" s="13" t="s">
        <v>81</v>
      </c>
      <c r="AW759" s="13" t="s">
        <v>30</v>
      </c>
      <c r="AX759" s="13" t="s">
        <v>73</v>
      </c>
      <c r="AY759" s="216" t="s">
        <v>131</v>
      </c>
    </row>
    <row r="760" spans="1:65" s="14" customFormat="1" ht="10.199999999999999">
      <c r="B760" s="217"/>
      <c r="C760" s="218"/>
      <c r="D760" s="200" t="s">
        <v>143</v>
      </c>
      <c r="E760" s="219" t="s">
        <v>1</v>
      </c>
      <c r="F760" s="220" t="s">
        <v>328</v>
      </c>
      <c r="G760" s="218"/>
      <c r="H760" s="221">
        <v>1.008</v>
      </c>
      <c r="I760" s="222"/>
      <c r="J760" s="218"/>
      <c r="K760" s="218"/>
      <c r="L760" s="223"/>
      <c r="M760" s="224"/>
      <c r="N760" s="225"/>
      <c r="O760" s="225"/>
      <c r="P760" s="225"/>
      <c r="Q760" s="225"/>
      <c r="R760" s="225"/>
      <c r="S760" s="225"/>
      <c r="T760" s="226"/>
      <c r="AT760" s="227" t="s">
        <v>143</v>
      </c>
      <c r="AU760" s="227" t="s">
        <v>83</v>
      </c>
      <c r="AV760" s="14" t="s">
        <v>83</v>
      </c>
      <c r="AW760" s="14" t="s">
        <v>30</v>
      </c>
      <c r="AX760" s="14" t="s">
        <v>73</v>
      </c>
      <c r="AY760" s="227" t="s">
        <v>131</v>
      </c>
    </row>
    <row r="761" spans="1:65" s="13" customFormat="1" ht="10.199999999999999">
      <c r="B761" s="207"/>
      <c r="C761" s="208"/>
      <c r="D761" s="200" t="s">
        <v>143</v>
      </c>
      <c r="E761" s="209" t="s">
        <v>1</v>
      </c>
      <c r="F761" s="210" t="s">
        <v>864</v>
      </c>
      <c r="G761" s="208"/>
      <c r="H761" s="209" t="s">
        <v>1</v>
      </c>
      <c r="I761" s="211"/>
      <c r="J761" s="208"/>
      <c r="K761" s="208"/>
      <c r="L761" s="212"/>
      <c r="M761" s="213"/>
      <c r="N761" s="214"/>
      <c r="O761" s="214"/>
      <c r="P761" s="214"/>
      <c r="Q761" s="214"/>
      <c r="R761" s="214"/>
      <c r="S761" s="214"/>
      <c r="T761" s="215"/>
      <c r="AT761" s="216" t="s">
        <v>143</v>
      </c>
      <c r="AU761" s="216" t="s">
        <v>83</v>
      </c>
      <c r="AV761" s="13" t="s">
        <v>81</v>
      </c>
      <c r="AW761" s="13" t="s">
        <v>30</v>
      </c>
      <c r="AX761" s="13" t="s">
        <v>73</v>
      </c>
      <c r="AY761" s="216" t="s">
        <v>131</v>
      </c>
    </row>
    <row r="762" spans="1:65" s="14" customFormat="1" ht="10.199999999999999">
      <c r="B762" s="217"/>
      <c r="C762" s="218"/>
      <c r="D762" s="200" t="s">
        <v>143</v>
      </c>
      <c r="E762" s="219" t="s">
        <v>1</v>
      </c>
      <c r="F762" s="220" t="s">
        <v>330</v>
      </c>
      <c r="G762" s="218"/>
      <c r="H762" s="221">
        <v>0.72</v>
      </c>
      <c r="I762" s="222"/>
      <c r="J762" s="218"/>
      <c r="K762" s="218"/>
      <c r="L762" s="223"/>
      <c r="M762" s="224"/>
      <c r="N762" s="225"/>
      <c r="O762" s="225"/>
      <c r="P762" s="225"/>
      <c r="Q762" s="225"/>
      <c r="R762" s="225"/>
      <c r="S762" s="225"/>
      <c r="T762" s="226"/>
      <c r="AT762" s="227" t="s">
        <v>143</v>
      </c>
      <c r="AU762" s="227" t="s">
        <v>83</v>
      </c>
      <c r="AV762" s="14" t="s">
        <v>83</v>
      </c>
      <c r="AW762" s="14" t="s">
        <v>30</v>
      </c>
      <c r="AX762" s="14" t="s">
        <v>73</v>
      </c>
      <c r="AY762" s="227" t="s">
        <v>131</v>
      </c>
    </row>
    <row r="763" spans="1:65" s="16" customFormat="1" ht="10.199999999999999">
      <c r="B763" s="253"/>
      <c r="C763" s="254"/>
      <c r="D763" s="200" t="s">
        <v>143</v>
      </c>
      <c r="E763" s="255" t="s">
        <v>1</v>
      </c>
      <c r="F763" s="256" t="s">
        <v>816</v>
      </c>
      <c r="G763" s="254"/>
      <c r="H763" s="257">
        <v>60.252000000000002</v>
      </c>
      <c r="I763" s="258"/>
      <c r="J763" s="254"/>
      <c r="K763" s="254"/>
      <c r="L763" s="259"/>
      <c r="M763" s="260"/>
      <c r="N763" s="261"/>
      <c r="O763" s="261"/>
      <c r="P763" s="261"/>
      <c r="Q763" s="261"/>
      <c r="R763" s="261"/>
      <c r="S763" s="261"/>
      <c r="T763" s="262"/>
      <c r="AT763" s="263" t="s">
        <v>143</v>
      </c>
      <c r="AU763" s="263" t="s">
        <v>83</v>
      </c>
      <c r="AV763" s="16" t="s">
        <v>152</v>
      </c>
      <c r="AW763" s="16" t="s">
        <v>30</v>
      </c>
      <c r="AX763" s="16" t="s">
        <v>73</v>
      </c>
      <c r="AY763" s="263" t="s">
        <v>131</v>
      </c>
    </row>
    <row r="764" spans="1:65" s="13" customFormat="1" ht="10.199999999999999">
      <c r="B764" s="207"/>
      <c r="C764" s="208"/>
      <c r="D764" s="200" t="s">
        <v>143</v>
      </c>
      <c r="E764" s="209" t="s">
        <v>1</v>
      </c>
      <c r="F764" s="210" t="s">
        <v>865</v>
      </c>
      <c r="G764" s="208"/>
      <c r="H764" s="209" t="s">
        <v>1</v>
      </c>
      <c r="I764" s="211"/>
      <c r="J764" s="208"/>
      <c r="K764" s="208"/>
      <c r="L764" s="212"/>
      <c r="M764" s="213"/>
      <c r="N764" s="214"/>
      <c r="O764" s="214"/>
      <c r="P764" s="214"/>
      <c r="Q764" s="214"/>
      <c r="R764" s="214"/>
      <c r="S764" s="214"/>
      <c r="T764" s="215"/>
      <c r="AT764" s="216" t="s">
        <v>143</v>
      </c>
      <c r="AU764" s="216" t="s">
        <v>83</v>
      </c>
      <c r="AV764" s="13" t="s">
        <v>81</v>
      </c>
      <c r="AW764" s="13" t="s">
        <v>30</v>
      </c>
      <c r="AX764" s="13" t="s">
        <v>73</v>
      </c>
      <c r="AY764" s="216" t="s">
        <v>131</v>
      </c>
    </row>
    <row r="765" spans="1:65" s="13" customFormat="1" ht="10.199999999999999">
      <c r="B765" s="207"/>
      <c r="C765" s="208"/>
      <c r="D765" s="200" t="s">
        <v>143</v>
      </c>
      <c r="E765" s="209" t="s">
        <v>1</v>
      </c>
      <c r="F765" s="210" t="s">
        <v>866</v>
      </c>
      <c r="G765" s="208"/>
      <c r="H765" s="209" t="s">
        <v>1</v>
      </c>
      <c r="I765" s="211"/>
      <c r="J765" s="208"/>
      <c r="K765" s="208"/>
      <c r="L765" s="212"/>
      <c r="M765" s="213"/>
      <c r="N765" s="214"/>
      <c r="O765" s="214"/>
      <c r="P765" s="214"/>
      <c r="Q765" s="214"/>
      <c r="R765" s="214"/>
      <c r="S765" s="214"/>
      <c r="T765" s="215"/>
      <c r="AT765" s="216" t="s">
        <v>143</v>
      </c>
      <c r="AU765" s="216" t="s">
        <v>83</v>
      </c>
      <c r="AV765" s="13" t="s">
        <v>81</v>
      </c>
      <c r="AW765" s="13" t="s">
        <v>30</v>
      </c>
      <c r="AX765" s="13" t="s">
        <v>73</v>
      </c>
      <c r="AY765" s="216" t="s">
        <v>131</v>
      </c>
    </row>
    <row r="766" spans="1:65" s="14" customFormat="1" ht="10.199999999999999">
      <c r="B766" s="217"/>
      <c r="C766" s="218"/>
      <c r="D766" s="200" t="s">
        <v>143</v>
      </c>
      <c r="E766" s="219" t="s">
        <v>1</v>
      </c>
      <c r="F766" s="220" t="s">
        <v>591</v>
      </c>
      <c r="G766" s="218"/>
      <c r="H766" s="221">
        <v>23.911999999999999</v>
      </c>
      <c r="I766" s="222"/>
      <c r="J766" s="218"/>
      <c r="K766" s="218"/>
      <c r="L766" s="223"/>
      <c r="M766" s="224"/>
      <c r="N766" s="225"/>
      <c r="O766" s="225"/>
      <c r="P766" s="225"/>
      <c r="Q766" s="225"/>
      <c r="R766" s="225"/>
      <c r="S766" s="225"/>
      <c r="T766" s="226"/>
      <c r="AT766" s="227" t="s">
        <v>143</v>
      </c>
      <c r="AU766" s="227" t="s">
        <v>83</v>
      </c>
      <c r="AV766" s="14" t="s">
        <v>83</v>
      </c>
      <c r="AW766" s="14" t="s">
        <v>30</v>
      </c>
      <c r="AX766" s="14" t="s">
        <v>73</v>
      </c>
      <c r="AY766" s="227" t="s">
        <v>131</v>
      </c>
    </row>
    <row r="767" spans="1:65" s="16" customFormat="1" ht="10.199999999999999">
      <c r="B767" s="253"/>
      <c r="C767" s="254"/>
      <c r="D767" s="200" t="s">
        <v>143</v>
      </c>
      <c r="E767" s="255" t="s">
        <v>1</v>
      </c>
      <c r="F767" s="256" t="s">
        <v>816</v>
      </c>
      <c r="G767" s="254"/>
      <c r="H767" s="257">
        <v>23.911999999999999</v>
      </c>
      <c r="I767" s="258"/>
      <c r="J767" s="254"/>
      <c r="K767" s="254"/>
      <c r="L767" s="259"/>
      <c r="M767" s="260"/>
      <c r="N767" s="261"/>
      <c r="O767" s="261"/>
      <c r="P767" s="261"/>
      <c r="Q767" s="261"/>
      <c r="R767" s="261"/>
      <c r="S767" s="261"/>
      <c r="T767" s="262"/>
      <c r="AT767" s="263" t="s">
        <v>143</v>
      </c>
      <c r="AU767" s="263" t="s">
        <v>83</v>
      </c>
      <c r="AV767" s="16" t="s">
        <v>152</v>
      </c>
      <c r="AW767" s="16" t="s">
        <v>30</v>
      </c>
      <c r="AX767" s="16" t="s">
        <v>73</v>
      </c>
      <c r="AY767" s="263" t="s">
        <v>131</v>
      </c>
    </row>
    <row r="768" spans="1:65" s="15" customFormat="1" ht="10.199999999999999">
      <c r="B768" s="228"/>
      <c r="C768" s="229"/>
      <c r="D768" s="200" t="s">
        <v>143</v>
      </c>
      <c r="E768" s="230" t="s">
        <v>1</v>
      </c>
      <c r="F768" s="231" t="s">
        <v>146</v>
      </c>
      <c r="G768" s="229"/>
      <c r="H768" s="232">
        <v>84.164000000000001</v>
      </c>
      <c r="I768" s="233"/>
      <c r="J768" s="229"/>
      <c r="K768" s="229"/>
      <c r="L768" s="234"/>
      <c r="M768" s="235"/>
      <c r="N768" s="236"/>
      <c r="O768" s="236"/>
      <c r="P768" s="236"/>
      <c r="Q768" s="236"/>
      <c r="R768" s="236"/>
      <c r="S768" s="236"/>
      <c r="T768" s="237"/>
      <c r="AT768" s="238" t="s">
        <v>143</v>
      </c>
      <c r="AU768" s="238" t="s">
        <v>83</v>
      </c>
      <c r="AV768" s="15" t="s">
        <v>139</v>
      </c>
      <c r="AW768" s="15" t="s">
        <v>30</v>
      </c>
      <c r="AX768" s="15" t="s">
        <v>81</v>
      </c>
      <c r="AY768" s="238" t="s">
        <v>131</v>
      </c>
    </row>
    <row r="769" spans="1:65" s="2" customFormat="1" ht="37.799999999999997" customHeight="1">
      <c r="A769" s="35"/>
      <c r="B769" s="36"/>
      <c r="C769" s="187" t="s">
        <v>568</v>
      </c>
      <c r="D769" s="187" t="s">
        <v>134</v>
      </c>
      <c r="E769" s="188" t="s">
        <v>872</v>
      </c>
      <c r="F769" s="189" t="s">
        <v>873</v>
      </c>
      <c r="G769" s="190" t="s">
        <v>155</v>
      </c>
      <c r="H769" s="191">
        <v>60.252000000000002</v>
      </c>
      <c r="I769" s="192"/>
      <c r="J769" s="193">
        <f>ROUND(I769*H769,2)</f>
        <v>0</v>
      </c>
      <c r="K769" s="189" t="s">
        <v>138</v>
      </c>
      <c r="L769" s="40"/>
      <c r="M769" s="194" t="s">
        <v>1</v>
      </c>
      <c r="N769" s="195" t="s">
        <v>38</v>
      </c>
      <c r="O769" s="72"/>
      <c r="P769" s="196">
        <f>O769*H769</f>
        <v>0</v>
      </c>
      <c r="Q769" s="196">
        <v>0</v>
      </c>
      <c r="R769" s="196">
        <f>Q769*H769</f>
        <v>0</v>
      </c>
      <c r="S769" s="196">
        <v>0</v>
      </c>
      <c r="T769" s="197">
        <f>S769*H769</f>
        <v>0</v>
      </c>
      <c r="U769" s="35"/>
      <c r="V769" s="35"/>
      <c r="W769" s="35"/>
      <c r="X769" s="35"/>
      <c r="Y769" s="35"/>
      <c r="Z769" s="35"/>
      <c r="AA769" s="35"/>
      <c r="AB769" s="35"/>
      <c r="AC769" s="35"/>
      <c r="AD769" s="35"/>
      <c r="AE769" s="35"/>
      <c r="AR769" s="198" t="s">
        <v>189</v>
      </c>
      <c r="AT769" s="198" t="s">
        <v>134</v>
      </c>
      <c r="AU769" s="198" t="s">
        <v>83</v>
      </c>
      <c r="AY769" s="18" t="s">
        <v>131</v>
      </c>
      <c r="BE769" s="199">
        <f>IF(N769="základní",J769,0)</f>
        <v>0</v>
      </c>
      <c r="BF769" s="199">
        <f>IF(N769="snížená",J769,0)</f>
        <v>0</v>
      </c>
      <c r="BG769" s="199">
        <f>IF(N769="zákl. přenesená",J769,0)</f>
        <v>0</v>
      </c>
      <c r="BH769" s="199">
        <f>IF(N769="sníž. přenesená",J769,0)</f>
        <v>0</v>
      </c>
      <c r="BI769" s="199">
        <f>IF(N769="nulová",J769,0)</f>
        <v>0</v>
      </c>
      <c r="BJ769" s="18" t="s">
        <v>81</v>
      </c>
      <c r="BK769" s="199">
        <f>ROUND(I769*H769,2)</f>
        <v>0</v>
      </c>
      <c r="BL769" s="18" t="s">
        <v>189</v>
      </c>
      <c r="BM769" s="198" t="s">
        <v>874</v>
      </c>
    </row>
    <row r="770" spans="1:65" s="2" customFormat="1" ht="28.8">
      <c r="A770" s="35"/>
      <c r="B770" s="36"/>
      <c r="C770" s="37"/>
      <c r="D770" s="200" t="s">
        <v>140</v>
      </c>
      <c r="E770" s="37"/>
      <c r="F770" s="201" t="s">
        <v>873</v>
      </c>
      <c r="G770" s="37"/>
      <c r="H770" s="37"/>
      <c r="I770" s="202"/>
      <c r="J770" s="37"/>
      <c r="K770" s="37"/>
      <c r="L770" s="40"/>
      <c r="M770" s="203"/>
      <c r="N770" s="204"/>
      <c r="O770" s="72"/>
      <c r="P770" s="72"/>
      <c r="Q770" s="72"/>
      <c r="R770" s="72"/>
      <c r="S770" s="72"/>
      <c r="T770" s="73"/>
      <c r="U770" s="35"/>
      <c r="V770" s="35"/>
      <c r="W770" s="35"/>
      <c r="X770" s="35"/>
      <c r="Y770" s="35"/>
      <c r="Z770" s="35"/>
      <c r="AA770" s="35"/>
      <c r="AB770" s="35"/>
      <c r="AC770" s="35"/>
      <c r="AD770" s="35"/>
      <c r="AE770" s="35"/>
      <c r="AT770" s="18" t="s">
        <v>140</v>
      </c>
      <c r="AU770" s="18" t="s">
        <v>83</v>
      </c>
    </row>
    <row r="771" spans="1:65" s="2" customFormat="1" ht="10.199999999999999">
      <c r="A771" s="35"/>
      <c r="B771" s="36"/>
      <c r="C771" s="37"/>
      <c r="D771" s="205" t="s">
        <v>141</v>
      </c>
      <c r="E771" s="37"/>
      <c r="F771" s="206" t="s">
        <v>875</v>
      </c>
      <c r="G771" s="37"/>
      <c r="H771" s="37"/>
      <c r="I771" s="202"/>
      <c r="J771" s="37"/>
      <c r="K771" s="37"/>
      <c r="L771" s="40"/>
      <c r="M771" s="203"/>
      <c r="N771" s="204"/>
      <c r="O771" s="72"/>
      <c r="P771" s="72"/>
      <c r="Q771" s="72"/>
      <c r="R771" s="72"/>
      <c r="S771" s="72"/>
      <c r="T771" s="73"/>
      <c r="U771" s="35"/>
      <c r="V771" s="35"/>
      <c r="W771" s="35"/>
      <c r="X771" s="35"/>
      <c r="Y771" s="35"/>
      <c r="Z771" s="35"/>
      <c r="AA771" s="35"/>
      <c r="AB771" s="35"/>
      <c r="AC771" s="35"/>
      <c r="AD771" s="35"/>
      <c r="AE771" s="35"/>
      <c r="AT771" s="18" t="s">
        <v>141</v>
      </c>
      <c r="AU771" s="18" t="s">
        <v>83</v>
      </c>
    </row>
    <row r="772" spans="1:65" s="13" customFormat="1" ht="10.199999999999999">
      <c r="B772" s="207"/>
      <c r="C772" s="208"/>
      <c r="D772" s="200" t="s">
        <v>143</v>
      </c>
      <c r="E772" s="209" t="s">
        <v>1</v>
      </c>
      <c r="F772" s="210" t="s">
        <v>860</v>
      </c>
      <c r="G772" s="208"/>
      <c r="H772" s="209" t="s">
        <v>1</v>
      </c>
      <c r="I772" s="211"/>
      <c r="J772" s="208"/>
      <c r="K772" s="208"/>
      <c r="L772" s="212"/>
      <c r="M772" s="213"/>
      <c r="N772" s="214"/>
      <c r="O772" s="214"/>
      <c r="P772" s="214"/>
      <c r="Q772" s="214"/>
      <c r="R772" s="214"/>
      <c r="S772" s="214"/>
      <c r="T772" s="215"/>
      <c r="AT772" s="216" t="s">
        <v>143</v>
      </c>
      <c r="AU772" s="216" t="s">
        <v>83</v>
      </c>
      <c r="AV772" s="13" t="s">
        <v>81</v>
      </c>
      <c r="AW772" s="13" t="s">
        <v>30</v>
      </c>
      <c r="AX772" s="13" t="s">
        <v>73</v>
      </c>
      <c r="AY772" s="216" t="s">
        <v>131</v>
      </c>
    </row>
    <row r="773" spans="1:65" s="13" customFormat="1" ht="10.199999999999999">
      <c r="B773" s="207"/>
      <c r="C773" s="208"/>
      <c r="D773" s="200" t="s">
        <v>143</v>
      </c>
      <c r="E773" s="209" t="s">
        <v>1</v>
      </c>
      <c r="F773" s="210" t="s">
        <v>861</v>
      </c>
      <c r="G773" s="208"/>
      <c r="H773" s="209" t="s">
        <v>1</v>
      </c>
      <c r="I773" s="211"/>
      <c r="J773" s="208"/>
      <c r="K773" s="208"/>
      <c r="L773" s="212"/>
      <c r="M773" s="213"/>
      <c r="N773" s="214"/>
      <c r="O773" s="214"/>
      <c r="P773" s="214"/>
      <c r="Q773" s="214"/>
      <c r="R773" s="214"/>
      <c r="S773" s="214"/>
      <c r="T773" s="215"/>
      <c r="AT773" s="216" t="s">
        <v>143</v>
      </c>
      <c r="AU773" s="216" t="s">
        <v>83</v>
      </c>
      <c r="AV773" s="13" t="s">
        <v>81</v>
      </c>
      <c r="AW773" s="13" t="s">
        <v>30</v>
      </c>
      <c r="AX773" s="13" t="s">
        <v>73</v>
      </c>
      <c r="AY773" s="216" t="s">
        <v>131</v>
      </c>
    </row>
    <row r="774" spans="1:65" s="14" customFormat="1" ht="10.199999999999999">
      <c r="B774" s="217"/>
      <c r="C774" s="218"/>
      <c r="D774" s="200" t="s">
        <v>143</v>
      </c>
      <c r="E774" s="219" t="s">
        <v>1</v>
      </c>
      <c r="F774" s="220" t="s">
        <v>862</v>
      </c>
      <c r="G774" s="218"/>
      <c r="H774" s="221">
        <v>58.524000000000001</v>
      </c>
      <c r="I774" s="222"/>
      <c r="J774" s="218"/>
      <c r="K774" s="218"/>
      <c r="L774" s="223"/>
      <c r="M774" s="224"/>
      <c r="N774" s="225"/>
      <c r="O774" s="225"/>
      <c r="P774" s="225"/>
      <c r="Q774" s="225"/>
      <c r="R774" s="225"/>
      <c r="S774" s="225"/>
      <c r="T774" s="226"/>
      <c r="AT774" s="227" t="s">
        <v>143</v>
      </c>
      <c r="AU774" s="227" t="s">
        <v>83</v>
      </c>
      <c r="AV774" s="14" t="s">
        <v>83</v>
      </c>
      <c r="AW774" s="14" t="s">
        <v>30</v>
      </c>
      <c r="AX774" s="14" t="s">
        <v>73</v>
      </c>
      <c r="AY774" s="227" t="s">
        <v>131</v>
      </c>
    </row>
    <row r="775" spans="1:65" s="13" customFormat="1" ht="10.199999999999999">
      <c r="B775" s="207"/>
      <c r="C775" s="208"/>
      <c r="D775" s="200" t="s">
        <v>143</v>
      </c>
      <c r="E775" s="209" t="s">
        <v>1</v>
      </c>
      <c r="F775" s="210" t="s">
        <v>863</v>
      </c>
      <c r="G775" s="208"/>
      <c r="H775" s="209" t="s">
        <v>1</v>
      </c>
      <c r="I775" s="211"/>
      <c r="J775" s="208"/>
      <c r="K775" s="208"/>
      <c r="L775" s="212"/>
      <c r="M775" s="213"/>
      <c r="N775" s="214"/>
      <c r="O775" s="214"/>
      <c r="P775" s="214"/>
      <c r="Q775" s="214"/>
      <c r="R775" s="214"/>
      <c r="S775" s="214"/>
      <c r="T775" s="215"/>
      <c r="AT775" s="216" t="s">
        <v>143</v>
      </c>
      <c r="AU775" s="216" t="s">
        <v>83</v>
      </c>
      <c r="AV775" s="13" t="s">
        <v>81</v>
      </c>
      <c r="AW775" s="13" t="s">
        <v>30</v>
      </c>
      <c r="AX775" s="13" t="s">
        <v>73</v>
      </c>
      <c r="AY775" s="216" t="s">
        <v>131</v>
      </c>
    </row>
    <row r="776" spans="1:65" s="14" customFormat="1" ht="10.199999999999999">
      <c r="B776" s="217"/>
      <c r="C776" s="218"/>
      <c r="D776" s="200" t="s">
        <v>143</v>
      </c>
      <c r="E776" s="219" t="s">
        <v>1</v>
      </c>
      <c r="F776" s="220" t="s">
        <v>328</v>
      </c>
      <c r="G776" s="218"/>
      <c r="H776" s="221">
        <v>1.008</v>
      </c>
      <c r="I776" s="222"/>
      <c r="J776" s="218"/>
      <c r="K776" s="218"/>
      <c r="L776" s="223"/>
      <c r="M776" s="224"/>
      <c r="N776" s="225"/>
      <c r="O776" s="225"/>
      <c r="P776" s="225"/>
      <c r="Q776" s="225"/>
      <c r="R776" s="225"/>
      <c r="S776" s="225"/>
      <c r="T776" s="226"/>
      <c r="AT776" s="227" t="s">
        <v>143</v>
      </c>
      <c r="AU776" s="227" t="s">
        <v>83</v>
      </c>
      <c r="AV776" s="14" t="s">
        <v>83</v>
      </c>
      <c r="AW776" s="14" t="s">
        <v>30</v>
      </c>
      <c r="AX776" s="14" t="s">
        <v>73</v>
      </c>
      <c r="AY776" s="227" t="s">
        <v>131</v>
      </c>
    </row>
    <row r="777" spans="1:65" s="13" customFormat="1" ht="10.199999999999999">
      <c r="B777" s="207"/>
      <c r="C777" s="208"/>
      <c r="D777" s="200" t="s">
        <v>143</v>
      </c>
      <c r="E777" s="209" t="s">
        <v>1</v>
      </c>
      <c r="F777" s="210" t="s">
        <v>864</v>
      </c>
      <c r="G777" s="208"/>
      <c r="H777" s="209" t="s">
        <v>1</v>
      </c>
      <c r="I777" s="211"/>
      <c r="J777" s="208"/>
      <c r="K777" s="208"/>
      <c r="L777" s="212"/>
      <c r="M777" s="213"/>
      <c r="N777" s="214"/>
      <c r="O777" s="214"/>
      <c r="P777" s="214"/>
      <c r="Q777" s="214"/>
      <c r="R777" s="214"/>
      <c r="S777" s="214"/>
      <c r="T777" s="215"/>
      <c r="AT777" s="216" t="s">
        <v>143</v>
      </c>
      <c r="AU777" s="216" t="s">
        <v>83</v>
      </c>
      <c r="AV777" s="13" t="s">
        <v>81</v>
      </c>
      <c r="AW777" s="13" t="s">
        <v>30</v>
      </c>
      <c r="AX777" s="13" t="s">
        <v>73</v>
      </c>
      <c r="AY777" s="216" t="s">
        <v>131</v>
      </c>
    </row>
    <row r="778" spans="1:65" s="14" customFormat="1" ht="10.199999999999999">
      <c r="B778" s="217"/>
      <c r="C778" s="218"/>
      <c r="D778" s="200" t="s">
        <v>143</v>
      </c>
      <c r="E778" s="219" t="s">
        <v>1</v>
      </c>
      <c r="F778" s="220" t="s">
        <v>330</v>
      </c>
      <c r="G778" s="218"/>
      <c r="H778" s="221">
        <v>0.72</v>
      </c>
      <c r="I778" s="222"/>
      <c r="J778" s="218"/>
      <c r="K778" s="218"/>
      <c r="L778" s="223"/>
      <c r="M778" s="224"/>
      <c r="N778" s="225"/>
      <c r="O778" s="225"/>
      <c r="P778" s="225"/>
      <c r="Q778" s="225"/>
      <c r="R778" s="225"/>
      <c r="S778" s="225"/>
      <c r="T778" s="226"/>
      <c r="AT778" s="227" t="s">
        <v>143</v>
      </c>
      <c r="AU778" s="227" t="s">
        <v>83</v>
      </c>
      <c r="AV778" s="14" t="s">
        <v>83</v>
      </c>
      <c r="AW778" s="14" t="s">
        <v>30</v>
      </c>
      <c r="AX778" s="14" t="s">
        <v>73</v>
      </c>
      <c r="AY778" s="227" t="s">
        <v>131</v>
      </c>
    </row>
    <row r="779" spans="1:65" s="15" customFormat="1" ht="10.199999999999999">
      <c r="B779" s="228"/>
      <c r="C779" s="229"/>
      <c r="D779" s="200" t="s">
        <v>143</v>
      </c>
      <c r="E779" s="230" t="s">
        <v>1</v>
      </c>
      <c r="F779" s="231" t="s">
        <v>146</v>
      </c>
      <c r="G779" s="229"/>
      <c r="H779" s="232">
        <v>60.252000000000002</v>
      </c>
      <c r="I779" s="233"/>
      <c r="J779" s="229"/>
      <c r="K779" s="229"/>
      <c r="L779" s="234"/>
      <c r="M779" s="235"/>
      <c r="N779" s="236"/>
      <c r="O779" s="236"/>
      <c r="P779" s="236"/>
      <c r="Q779" s="236"/>
      <c r="R779" s="236"/>
      <c r="S779" s="236"/>
      <c r="T779" s="237"/>
      <c r="AT779" s="238" t="s">
        <v>143</v>
      </c>
      <c r="AU779" s="238" t="s">
        <v>83</v>
      </c>
      <c r="AV779" s="15" t="s">
        <v>139</v>
      </c>
      <c r="AW779" s="15" t="s">
        <v>30</v>
      </c>
      <c r="AX779" s="15" t="s">
        <v>81</v>
      </c>
      <c r="AY779" s="238" t="s">
        <v>131</v>
      </c>
    </row>
    <row r="780" spans="1:65" s="2" customFormat="1" ht="37.799999999999997" customHeight="1">
      <c r="A780" s="35"/>
      <c r="B780" s="36"/>
      <c r="C780" s="187" t="s">
        <v>876</v>
      </c>
      <c r="D780" s="187" t="s">
        <v>134</v>
      </c>
      <c r="E780" s="188" t="s">
        <v>877</v>
      </c>
      <c r="F780" s="189" t="s">
        <v>878</v>
      </c>
      <c r="G780" s="190" t="s">
        <v>155</v>
      </c>
      <c r="H780" s="191">
        <v>23.911999999999999</v>
      </c>
      <c r="I780" s="192"/>
      <c r="J780" s="193">
        <f>ROUND(I780*H780,2)</f>
        <v>0</v>
      </c>
      <c r="K780" s="189" t="s">
        <v>138</v>
      </c>
      <c r="L780" s="40"/>
      <c r="M780" s="194" t="s">
        <v>1</v>
      </c>
      <c r="N780" s="195" t="s">
        <v>38</v>
      </c>
      <c r="O780" s="72"/>
      <c r="P780" s="196">
        <f>O780*H780</f>
        <v>0</v>
      </c>
      <c r="Q780" s="196">
        <v>0</v>
      </c>
      <c r="R780" s="196">
        <f>Q780*H780</f>
        <v>0</v>
      </c>
      <c r="S780" s="196">
        <v>0</v>
      </c>
      <c r="T780" s="197">
        <f>S780*H780</f>
        <v>0</v>
      </c>
      <c r="U780" s="35"/>
      <c r="V780" s="35"/>
      <c r="W780" s="35"/>
      <c r="X780" s="35"/>
      <c r="Y780" s="35"/>
      <c r="Z780" s="35"/>
      <c r="AA780" s="35"/>
      <c r="AB780" s="35"/>
      <c r="AC780" s="35"/>
      <c r="AD780" s="35"/>
      <c r="AE780" s="35"/>
      <c r="AR780" s="198" t="s">
        <v>189</v>
      </c>
      <c r="AT780" s="198" t="s">
        <v>134</v>
      </c>
      <c r="AU780" s="198" t="s">
        <v>83</v>
      </c>
      <c r="AY780" s="18" t="s">
        <v>131</v>
      </c>
      <c r="BE780" s="199">
        <f>IF(N780="základní",J780,0)</f>
        <v>0</v>
      </c>
      <c r="BF780" s="199">
        <f>IF(N780="snížená",J780,0)</f>
        <v>0</v>
      </c>
      <c r="BG780" s="199">
        <f>IF(N780="zákl. přenesená",J780,0)</f>
        <v>0</v>
      </c>
      <c r="BH780" s="199">
        <f>IF(N780="sníž. přenesená",J780,0)</f>
        <v>0</v>
      </c>
      <c r="BI780" s="199">
        <f>IF(N780="nulová",J780,0)</f>
        <v>0</v>
      </c>
      <c r="BJ780" s="18" t="s">
        <v>81</v>
      </c>
      <c r="BK780" s="199">
        <f>ROUND(I780*H780,2)</f>
        <v>0</v>
      </c>
      <c r="BL780" s="18" t="s">
        <v>189</v>
      </c>
      <c r="BM780" s="198" t="s">
        <v>879</v>
      </c>
    </row>
    <row r="781" spans="1:65" s="2" customFormat="1" ht="28.8">
      <c r="A781" s="35"/>
      <c r="B781" s="36"/>
      <c r="C781" s="37"/>
      <c r="D781" s="200" t="s">
        <v>140</v>
      </c>
      <c r="E781" s="37"/>
      <c r="F781" s="201" t="s">
        <v>878</v>
      </c>
      <c r="G781" s="37"/>
      <c r="H781" s="37"/>
      <c r="I781" s="202"/>
      <c r="J781" s="37"/>
      <c r="K781" s="37"/>
      <c r="L781" s="40"/>
      <c r="M781" s="203"/>
      <c r="N781" s="204"/>
      <c r="O781" s="72"/>
      <c r="P781" s="72"/>
      <c r="Q781" s="72"/>
      <c r="R781" s="72"/>
      <c r="S781" s="72"/>
      <c r="T781" s="73"/>
      <c r="U781" s="35"/>
      <c r="V781" s="35"/>
      <c r="W781" s="35"/>
      <c r="X781" s="35"/>
      <c r="Y781" s="35"/>
      <c r="Z781" s="35"/>
      <c r="AA781" s="35"/>
      <c r="AB781" s="35"/>
      <c r="AC781" s="35"/>
      <c r="AD781" s="35"/>
      <c r="AE781" s="35"/>
      <c r="AT781" s="18" t="s">
        <v>140</v>
      </c>
      <c r="AU781" s="18" t="s">
        <v>83</v>
      </c>
    </row>
    <row r="782" spans="1:65" s="2" customFormat="1" ht="10.199999999999999">
      <c r="A782" s="35"/>
      <c r="B782" s="36"/>
      <c r="C782" s="37"/>
      <c r="D782" s="205" t="s">
        <v>141</v>
      </c>
      <c r="E782" s="37"/>
      <c r="F782" s="206" t="s">
        <v>880</v>
      </c>
      <c r="G782" s="37"/>
      <c r="H782" s="37"/>
      <c r="I782" s="202"/>
      <c r="J782" s="37"/>
      <c r="K782" s="37"/>
      <c r="L782" s="40"/>
      <c r="M782" s="203"/>
      <c r="N782" s="204"/>
      <c r="O782" s="72"/>
      <c r="P782" s="72"/>
      <c r="Q782" s="72"/>
      <c r="R782" s="72"/>
      <c r="S782" s="72"/>
      <c r="T782" s="73"/>
      <c r="U782" s="35"/>
      <c r="V782" s="35"/>
      <c r="W782" s="35"/>
      <c r="X782" s="35"/>
      <c r="Y782" s="35"/>
      <c r="Z782" s="35"/>
      <c r="AA782" s="35"/>
      <c r="AB782" s="35"/>
      <c r="AC782" s="35"/>
      <c r="AD782" s="35"/>
      <c r="AE782" s="35"/>
      <c r="AT782" s="18" t="s">
        <v>141</v>
      </c>
      <c r="AU782" s="18" t="s">
        <v>83</v>
      </c>
    </row>
    <row r="783" spans="1:65" s="13" customFormat="1" ht="10.199999999999999">
      <c r="B783" s="207"/>
      <c r="C783" s="208"/>
      <c r="D783" s="200" t="s">
        <v>143</v>
      </c>
      <c r="E783" s="209" t="s">
        <v>1</v>
      </c>
      <c r="F783" s="210" t="s">
        <v>865</v>
      </c>
      <c r="G783" s="208"/>
      <c r="H783" s="209" t="s">
        <v>1</v>
      </c>
      <c r="I783" s="211"/>
      <c r="J783" s="208"/>
      <c r="K783" s="208"/>
      <c r="L783" s="212"/>
      <c r="M783" s="213"/>
      <c r="N783" s="214"/>
      <c r="O783" s="214"/>
      <c r="P783" s="214"/>
      <c r="Q783" s="214"/>
      <c r="R783" s="214"/>
      <c r="S783" s="214"/>
      <c r="T783" s="215"/>
      <c r="AT783" s="216" t="s">
        <v>143</v>
      </c>
      <c r="AU783" s="216" t="s">
        <v>83</v>
      </c>
      <c r="AV783" s="13" t="s">
        <v>81</v>
      </c>
      <c r="AW783" s="13" t="s">
        <v>30</v>
      </c>
      <c r="AX783" s="13" t="s">
        <v>73</v>
      </c>
      <c r="AY783" s="216" t="s">
        <v>131</v>
      </c>
    </row>
    <row r="784" spans="1:65" s="13" customFormat="1" ht="10.199999999999999">
      <c r="B784" s="207"/>
      <c r="C784" s="208"/>
      <c r="D784" s="200" t="s">
        <v>143</v>
      </c>
      <c r="E784" s="209" t="s">
        <v>1</v>
      </c>
      <c r="F784" s="210" t="s">
        <v>866</v>
      </c>
      <c r="G784" s="208"/>
      <c r="H784" s="209" t="s">
        <v>1</v>
      </c>
      <c r="I784" s="211"/>
      <c r="J784" s="208"/>
      <c r="K784" s="208"/>
      <c r="L784" s="212"/>
      <c r="M784" s="213"/>
      <c r="N784" s="214"/>
      <c r="O784" s="214"/>
      <c r="P784" s="214"/>
      <c r="Q784" s="214"/>
      <c r="R784" s="214"/>
      <c r="S784" s="214"/>
      <c r="T784" s="215"/>
      <c r="AT784" s="216" t="s">
        <v>143</v>
      </c>
      <c r="AU784" s="216" t="s">
        <v>83</v>
      </c>
      <c r="AV784" s="13" t="s">
        <v>81</v>
      </c>
      <c r="AW784" s="13" t="s">
        <v>30</v>
      </c>
      <c r="AX784" s="13" t="s">
        <v>73</v>
      </c>
      <c r="AY784" s="216" t="s">
        <v>131</v>
      </c>
    </row>
    <row r="785" spans="1:51" s="14" customFormat="1" ht="10.199999999999999">
      <c r="B785" s="217"/>
      <c r="C785" s="218"/>
      <c r="D785" s="200" t="s">
        <v>143</v>
      </c>
      <c r="E785" s="219" t="s">
        <v>1</v>
      </c>
      <c r="F785" s="220" t="s">
        <v>591</v>
      </c>
      <c r="G785" s="218"/>
      <c r="H785" s="221">
        <v>23.911999999999999</v>
      </c>
      <c r="I785" s="222"/>
      <c r="J785" s="218"/>
      <c r="K785" s="218"/>
      <c r="L785" s="223"/>
      <c r="M785" s="224"/>
      <c r="N785" s="225"/>
      <c r="O785" s="225"/>
      <c r="P785" s="225"/>
      <c r="Q785" s="225"/>
      <c r="R785" s="225"/>
      <c r="S785" s="225"/>
      <c r="T785" s="226"/>
      <c r="AT785" s="227" t="s">
        <v>143</v>
      </c>
      <c r="AU785" s="227" t="s">
        <v>83</v>
      </c>
      <c r="AV785" s="14" t="s">
        <v>83</v>
      </c>
      <c r="AW785" s="14" t="s">
        <v>30</v>
      </c>
      <c r="AX785" s="14" t="s">
        <v>73</v>
      </c>
      <c r="AY785" s="227" t="s">
        <v>131</v>
      </c>
    </row>
    <row r="786" spans="1:51" s="15" customFormat="1" ht="10.199999999999999">
      <c r="B786" s="228"/>
      <c r="C786" s="229"/>
      <c r="D786" s="200" t="s">
        <v>143</v>
      </c>
      <c r="E786" s="230" t="s">
        <v>1</v>
      </c>
      <c r="F786" s="231" t="s">
        <v>146</v>
      </c>
      <c r="G786" s="229"/>
      <c r="H786" s="232">
        <v>23.911999999999999</v>
      </c>
      <c r="I786" s="233"/>
      <c r="J786" s="229"/>
      <c r="K786" s="229"/>
      <c r="L786" s="234"/>
      <c r="M786" s="240"/>
      <c r="N786" s="241"/>
      <c r="O786" s="241"/>
      <c r="P786" s="241"/>
      <c r="Q786" s="241"/>
      <c r="R786" s="241"/>
      <c r="S786" s="241"/>
      <c r="T786" s="242"/>
      <c r="AT786" s="238" t="s">
        <v>143</v>
      </c>
      <c r="AU786" s="238" t="s">
        <v>83</v>
      </c>
      <c r="AV786" s="15" t="s">
        <v>139</v>
      </c>
      <c r="AW786" s="15" t="s">
        <v>30</v>
      </c>
      <c r="AX786" s="15" t="s">
        <v>81</v>
      </c>
      <c r="AY786" s="238" t="s">
        <v>131</v>
      </c>
    </row>
    <row r="787" spans="1:51" s="2" customFormat="1" ht="6.9" customHeight="1">
      <c r="A787" s="35"/>
      <c r="B787" s="55"/>
      <c r="C787" s="56"/>
      <c r="D787" s="56"/>
      <c r="E787" s="56"/>
      <c r="F787" s="56"/>
      <c r="G787" s="56"/>
      <c r="H787" s="56"/>
      <c r="I787" s="56"/>
      <c r="J787" s="56"/>
      <c r="K787" s="56"/>
      <c r="L787" s="40"/>
      <c r="M787" s="35"/>
      <c r="O787" s="35"/>
      <c r="P787" s="35"/>
      <c r="Q787" s="35"/>
      <c r="R787" s="35"/>
      <c r="S787" s="35"/>
      <c r="T787" s="35"/>
      <c r="U787" s="35"/>
      <c r="V787" s="35"/>
      <c r="W787" s="35"/>
      <c r="X787" s="35"/>
      <c r="Y787" s="35"/>
      <c r="Z787" s="35"/>
      <c r="AA787" s="35"/>
      <c r="AB787" s="35"/>
      <c r="AC787" s="35"/>
      <c r="AD787" s="35"/>
      <c r="AE787" s="35"/>
    </row>
  </sheetData>
  <sheetProtection algorithmName="SHA-512" hashValue="jK1+bDeCYfyxRKI+mC/iVSNSj4UXlW0LwN8bc0/RXhF7IGZs2POa17GO57ij+uIS4zDibm/4zQ15f+8eaJwz5Q==" saltValue="J2anS1iyQoItA27Ozf7a/i7KZ8PHojiqONo1ySsiVbSPpMh1BTkgz+cGW6bQ5oXvBx/nlwh2+g+Uc7ugDIa1NQ==" spinCount="100000" sheet="1" objects="1" scenarios="1" formatColumns="0" formatRows="0" autoFilter="0"/>
  <autoFilter ref="C135:K786" xr:uid="{00000000-0009-0000-0000-000002000000}"/>
  <mergeCells count="9">
    <mergeCell ref="E87:H87"/>
    <mergeCell ref="E126:H126"/>
    <mergeCell ref="E128:H128"/>
    <mergeCell ref="L2:V2"/>
    <mergeCell ref="E7:H7"/>
    <mergeCell ref="E9:H9"/>
    <mergeCell ref="E18:H18"/>
    <mergeCell ref="E27:H27"/>
    <mergeCell ref="E85:H85"/>
  </mergeCells>
  <hyperlinks>
    <hyperlink ref="F141" r:id="rId1" xr:uid="{00000000-0004-0000-0200-000000000000}"/>
    <hyperlink ref="F145" r:id="rId2" xr:uid="{00000000-0004-0000-0200-000001000000}"/>
    <hyperlink ref="F151" r:id="rId3" xr:uid="{00000000-0004-0000-0200-000002000000}"/>
    <hyperlink ref="F172" r:id="rId4" xr:uid="{00000000-0004-0000-0200-000003000000}"/>
    <hyperlink ref="F185" r:id="rId5" xr:uid="{00000000-0004-0000-0200-000004000000}"/>
    <hyperlink ref="F197" r:id="rId6" xr:uid="{00000000-0004-0000-0200-000005000000}"/>
    <hyperlink ref="F205" r:id="rId7" xr:uid="{00000000-0004-0000-0200-000006000000}"/>
    <hyperlink ref="F211" r:id="rId8" xr:uid="{00000000-0004-0000-0200-000007000000}"/>
    <hyperlink ref="F227" r:id="rId9" xr:uid="{00000000-0004-0000-0200-000008000000}"/>
    <hyperlink ref="F234" r:id="rId10" xr:uid="{00000000-0004-0000-0200-000009000000}"/>
    <hyperlink ref="F237" r:id="rId11" xr:uid="{00000000-0004-0000-0200-00000A000000}"/>
    <hyperlink ref="F240" r:id="rId12" xr:uid="{00000000-0004-0000-0200-00000B000000}"/>
    <hyperlink ref="F249" r:id="rId13" xr:uid="{00000000-0004-0000-0200-00000C000000}"/>
    <hyperlink ref="F285" r:id="rId14" xr:uid="{00000000-0004-0000-0200-00000D000000}"/>
    <hyperlink ref="F288" r:id="rId15" xr:uid="{00000000-0004-0000-0200-00000E000000}"/>
    <hyperlink ref="F292" r:id="rId16" xr:uid="{00000000-0004-0000-0200-00000F000000}"/>
    <hyperlink ref="F295" r:id="rId17" xr:uid="{00000000-0004-0000-0200-000010000000}"/>
    <hyperlink ref="F298" r:id="rId18" xr:uid="{00000000-0004-0000-0200-000011000000}"/>
    <hyperlink ref="F303" r:id="rId19" xr:uid="{00000000-0004-0000-0200-000012000000}"/>
    <hyperlink ref="F307" r:id="rId20" xr:uid="{00000000-0004-0000-0200-000013000000}"/>
    <hyperlink ref="F312" r:id="rId21" xr:uid="{00000000-0004-0000-0200-000014000000}"/>
    <hyperlink ref="F318" r:id="rId22" xr:uid="{00000000-0004-0000-0200-000015000000}"/>
    <hyperlink ref="F324" r:id="rId23" xr:uid="{00000000-0004-0000-0200-000016000000}"/>
    <hyperlink ref="F328" r:id="rId24" xr:uid="{00000000-0004-0000-0200-000017000000}"/>
    <hyperlink ref="F341" r:id="rId25" xr:uid="{00000000-0004-0000-0200-000018000000}"/>
    <hyperlink ref="F345" r:id="rId26" xr:uid="{00000000-0004-0000-0200-000019000000}"/>
    <hyperlink ref="F353" r:id="rId27" xr:uid="{00000000-0004-0000-0200-00001A000000}"/>
    <hyperlink ref="F360" r:id="rId28" xr:uid="{00000000-0004-0000-0200-00001B000000}"/>
    <hyperlink ref="F366" r:id="rId29" xr:uid="{00000000-0004-0000-0200-00001C000000}"/>
    <hyperlink ref="F369" r:id="rId30" xr:uid="{00000000-0004-0000-0200-00001D000000}"/>
    <hyperlink ref="F375" r:id="rId31" xr:uid="{00000000-0004-0000-0200-00001E000000}"/>
    <hyperlink ref="F378" r:id="rId32" xr:uid="{00000000-0004-0000-0200-00001F000000}"/>
    <hyperlink ref="F382" r:id="rId33" xr:uid="{00000000-0004-0000-0200-000020000000}"/>
    <hyperlink ref="F388" r:id="rId34" xr:uid="{00000000-0004-0000-0200-000021000000}"/>
    <hyperlink ref="F397" r:id="rId35" xr:uid="{00000000-0004-0000-0200-000022000000}"/>
    <hyperlink ref="F404" r:id="rId36" xr:uid="{00000000-0004-0000-0200-000023000000}"/>
    <hyperlink ref="F410" r:id="rId37" xr:uid="{00000000-0004-0000-0200-000024000000}"/>
    <hyperlink ref="F416" r:id="rId38" xr:uid="{00000000-0004-0000-0200-000025000000}"/>
    <hyperlink ref="F422" r:id="rId39" xr:uid="{00000000-0004-0000-0200-000026000000}"/>
    <hyperlink ref="F435" r:id="rId40" xr:uid="{00000000-0004-0000-0200-000027000000}"/>
    <hyperlink ref="F439" r:id="rId41" xr:uid="{00000000-0004-0000-0200-000028000000}"/>
    <hyperlink ref="F445" r:id="rId42" xr:uid="{00000000-0004-0000-0200-000029000000}"/>
    <hyperlink ref="F448" r:id="rId43" xr:uid="{00000000-0004-0000-0200-00002A000000}"/>
    <hyperlink ref="F458" r:id="rId44" xr:uid="{00000000-0004-0000-0200-00002B000000}"/>
    <hyperlink ref="F491" r:id="rId45" xr:uid="{00000000-0004-0000-0200-00002C000000}"/>
    <hyperlink ref="F495" r:id="rId46" xr:uid="{00000000-0004-0000-0200-00002D000000}"/>
    <hyperlink ref="F498" r:id="rId47" xr:uid="{00000000-0004-0000-0200-00002E000000}"/>
    <hyperlink ref="F508" r:id="rId48" xr:uid="{00000000-0004-0000-0200-00002F000000}"/>
    <hyperlink ref="F511" r:id="rId49" xr:uid="{00000000-0004-0000-0200-000030000000}"/>
    <hyperlink ref="F517" r:id="rId50" xr:uid="{00000000-0004-0000-0200-000031000000}"/>
    <hyperlink ref="F525" r:id="rId51" xr:uid="{00000000-0004-0000-0200-000032000000}"/>
    <hyperlink ref="F543" r:id="rId52" xr:uid="{00000000-0004-0000-0200-000033000000}"/>
    <hyperlink ref="F549" r:id="rId53" xr:uid="{00000000-0004-0000-0200-000034000000}"/>
    <hyperlink ref="F553" r:id="rId54" xr:uid="{00000000-0004-0000-0200-000035000000}"/>
    <hyperlink ref="F559" r:id="rId55" xr:uid="{00000000-0004-0000-0200-000036000000}"/>
    <hyperlink ref="F565" r:id="rId56" xr:uid="{00000000-0004-0000-0200-000037000000}"/>
    <hyperlink ref="F571" r:id="rId57" xr:uid="{00000000-0004-0000-0200-000038000000}"/>
    <hyperlink ref="F581" r:id="rId58" xr:uid="{00000000-0004-0000-0200-000039000000}"/>
    <hyperlink ref="F588" r:id="rId59" xr:uid="{00000000-0004-0000-0200-00003A000000}"/>
    <hyperlink ref="F594" r:id="rId60" xr:uid="{00000000-0004-0000-0200-00003B000000}"/>
    <hyperlink ref="F601" r:id="rId61" xr:uid="{00000000-0004-0000-0200-00003C000000}"/>
    <hyperlink ref="F604" r:id="rId62" xr:uid="{00000000-0004-0000-0200-00003D000000}"/>
    <hyperlink ref="F608" r:id="rId63" xr:uid="{00000000-0004-0000-0200-00003E000000}"/>
    <hyperlink ref="F622" r:id="rId64" xr:uid="{00000000-0004-0000-0200-00003F000000}"/>
    <hyperlink ref="F661" r:id="rId65" xr:uid="{00000000-0004-0000-0200-000040000000}"/>
    <hyperlink ref="F675" r:id="rId66" xr:uid="{00000000-0004-0000-0200-000041000000}"/>
    <hyperlink ref="F704" r:id="rId67" xr:uid="{00000000-0004-0000-0200-000042000000}"/>
    <hyperlink ref="F718" r:id="rId68" xr:uid="{00000000-0004-0000-0200-000043000000}"/>
    <hyperlink ref="F739" r:id="rId69" xr:uid="{00000000-0004-0000-0200-000044000000}"/>
    <hyperlink ref="F755" r:id="rId70" xr:uid="{00000000-0004-0000-0200-000045000000}"/>
    <hyperlink ref="F771" r:id="rId71" xr:uid="{00000000-0004-0000-0200-000046000000}"/>
    <hyperlink ref="F782" r:id="rId72" xr:uid="{00000000-0004-0000-0200-000047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239"/>
  <sheetViews>
    <sheetView showGridLines="0" workbookViewId="0"/>
  </sheetViews>
  <sheetFormatPr defaultRowHeight="14.4"/>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307"/>
      <c r="M2" s="307"/>
      <c r="N2" s="307"/>
      <c r="O2" s="307"/>
      <c r="P2" s="307"/>
      <c r="Q2" s="307"/>
      <c r="R2" s="307"/>
      <c r="S2" s="307"/>
      <c r="T2" s="307"/>
      <c r="U2" s="307"/>
      <c r="V2" s="307"/>
      <c r="AT2" s="18" t="s">
        <v>89</v>
      </c>
    </row>
    <row r="3" spans="1:46" s="1" customFormat="1" ht="6.9" customHeight="1">
      <c r="B3" s="109"/>
      <c r="C3" s="110"/>
      <c r="D3" s="110"/>
      <c r="E3" s="110"/>
      <c r="F3" s="110"/>
      <c r="G3" s="110"/>
      <c r="H3" s="110"/>
      <c r="I3" s="110"/>
      <c r="J3" s="110"/>
      <c r="K3" s="110"/>
      <c r="L3" s="21"/>
      <c r="AT3" s="18" t="s">
        <v>83</v>
      </c>
    </row>
    <row r="4" spans="1:46" s="1" customFormat="1" ht="24.9" customHeight="1">
      <c r="B4" s="21"/>
      <c r="D4" s="111" t="s">
        <v>99</v>
      </c>
      <c r="L4" s="21"/>
      <c r="M4" s="112" t="s">
        <v>10</v>
      </c>
      <c r="AT4" s="18" t="s">
        <v>4</v>
      </c>
    </row>
    <row r="5" spans="1:46" s="1" customFormat="1" ht="6.9" customHeight="1">
      <c r="B5" s="21"/>
      <c r="L5" s="21"/>
    </row>
    <row r="6" spans="1:46" s="1" customFormat="1" ht="12" customHeight="1">
      <c r="B6" s="21"/>
      <c r="D6" s="113" t="s">
        <v>16</v>
      </c>
      <c r="L6" s="21"/>
    </row>
    <row r="7" spans="1:46" s="1" customFormat="1" ht="16.5" customHeight="1">
      <c r="B7" s="21"/>
      <c r="E7" s="308" t="str">
        <f>'Rekapitulace stavby'!K6</f>
        <v>Stavební úpravy pro obměnu skiagrafického systému 2023</v>
      </c>
      <c r="F7" s="309"/>
      <c r="G7" s="309"/>
      <c r="H7" s="309"/>
      <c r="L7" s="21"/>
    </row>
    <row r="8" spans="1:46" s="2" customFormat="1" ht="12" customHeight="1">
      <c r="A8" s="35"/>
      <c r="B8" s="40"/>
      <c r="C8" s="35"/>
      <c r="D8" s="113" t="s">
        <v>100</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10" t="s">
        <v>881</v>
      </c>
      <c r="F9" s="311"/>
      <c r="G9" s="311"/>
      <c r="H9" s="311"/>
      <c r="I9" s="35"/>
      <c r="J9" s="35"/>
      <c r="K9" s="35"/>
      <c r="L9" s="52"/>
      <c r="S9" s="35"/>
      <c r="T9" s="35"/>
      <c r="U9" s="35"/>
      <c r="V9" s="35"/>
      <c r="W9" s="35"/>
      <c r="X9" s="35"/>
      <c r="Y9" s="35"/>
      <c r="Z9" s="35"/>
      <c r="AA9" s="35"/>
      <c r="AB9" s="35"/>
      <c r="AC9" s="35"/>
      <c r="AD9" s="35"/>
      <c r="AE9" s="35"/>
    </row>
    <row r="10" spans="1:46" s="2" customFormat="1" ht="10.199999999999999">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18</v>
      </c>
      <c r="E11" s="35"/>
      <c r="F11" s="114" t="s">
        <v>1</v>
      </c>
      <c r="G11" s="35"/>
      <c r="H11" s="35"/>
      <c r="I11" s="113" t="s">
        <v>19</v>
      </c>
      <c r="J11" s="114"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20</v>
      </c>
      <c r="E12" s="35"/>
      <c r="F12" s="114" t="s">
        <v>21</v>
      </c>
      <c r="G12" s="35"/>
      <c r="H12" s="35"/>
      <c r="I12" s="113" t="s">
        <v>22</v>
      </c>
      <c r="J12" s="115" t="str">
        <f>'Rekapitulace stavby'!AN8</f>
        <v>9. 1. 2023</v>
      </c>
      <c r="K12" s="35"/>
      <c r="L12" s="52"/>
      <c r="S12" s="35"/>
      <c r="T12" s="35"/>
      <c r="U12" s="35"/>
      <c r="V12" s="35"/>
      <c r="W12" s="35"/>
      <c r="X12" s="35"/>
      <c r="Y12" s="35"/>
      <c r="Z12" s="35"/>
      <c r="AA12" s="35"/>
      <c r="AB12" s="35"/>
      <c r="AC12" s="35"/>
      <c r="AD12" s="35"/>
      <c r="AE12" s="35"/>
    </row>
    <row r="13" spans="1:46" s="2" customFormat="1" ht="10.8"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24</v>
      </c>
      <c r="E14" s="35"/>
      <c r="F14" s="35"/>
      <c r="G14" s="35"/>
      <c r="H14" s="35"/>
      <c r="I14" s="113" t="s">
        <v>25</v>
      </c>
      <c r="J14" s="114" t="str">
        <f>IF('Rekapitulace stavby'!AN10="","",'Rekapitulace stavby'!AN10)</f>
        <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tr">
        <f>IF('Rekapitulace stavby'!E11="","",'Rekapitulace stavby'!E11)</f>
        <v xml:space="preserve"> </v>
      </c>
      <c r="F15" s="35"/>
      <c r="G15" s="35"/>
      <c r="H15" s="35"/>
      <c r="I15" s="113" t="s">
        <v>26</v>
      </c>
      <c r="J15" s="114" t="str">
        <f>IF('Rekapitulace stavby'!AN11="","",'Rekapitulace stavby'!AN11)</f>
        <v/>
      </c>
      <c r="K15" s="35"/>
      <c r="L15" s="52"/>
      <c r="S15" s="35"/>
      <c r="T15" s="35"/>
      <c r="U15" s="35"/>
      <c r="V15" s="35"/>
      <c r="W15" s="35"/>
      <c r="X15" s="35"/>
      <c r="Y15" s="35"/>
      <c r="Z15" s="35"/>
      <c r="AA15" s="35"/>
      <c r="AB15" s="35"/>
      <c r="AC15" s="35"/>
      <c r="AD15" s="35"/>
      <c r="AE15" s="35"/>
    </row>
    <row r="16" spans="1:46" s="2" customFormat="1" ht="6.9"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27</v>
      </c>
      <c r="E17" s="35"/>
      <c r="F17" s="35"/>
      <c r="G17" s="35"/>
      <c r="H17" s="35"/>
      <c r="I17" s="113"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12" t="str">
        <f>'Rekapitulace stavby'!E14</f>
        <v>Vyplň údaj</v>
      </c>
      <c r="F18" s="313"/>
      <c r="G18" s="313"/>
      <c r="H18" s="313"/>
      <c r="I18" s="113" t="s">
        <v>26</v>
      </c>
      <c r="J18" s="31" t="str">
        <f>'Rekapitulace stavby'!AN14</f>
        <v>Vyplň údaj</v>
      </c>
      <c r="K18" s="35"/>
      <c r="L18" s="52"/>
      <c r="S18" s="35"/>
      <c r="T18" s="35"/>
      <c r="U18" s="35"/>
      <c r="V18" s="35"/>
      <c r="W18" s="35"/>
      <c r="X18" s="35"/>
      <c r="Y18" s="35"/>
      <c r="Z18" s="35"/>
      <c r="AA18" s="35"/>
      <c r="AB18" s="35"/>
      <c r="AC18" s="35"/>
      <c r="AD18" s="35"/>
      <c r="AE18" s="35"/>
    </row>
    <row r="19" spans="1:31" s="2" customFormat="1" ht="6.9"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29</v>
      </c>
      <c r="E20" s="35"/>
      <c r="F20" s="35"/>
      <c r="G20" s="35"/>
      <c r="H20" s="35"/>
      <c r="I20" s="113" t="s">
        <v>25</v>
      </c>
      <c r="J20" s="114" t="str">
        <f>IF('Rekapitulace stavby'!AN16="","",'Rekapitulace stavby'!AN16)</f>
        <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tr">
        <f>IF('Rekapitulace stavby'!E17="","",'Rekapitulace stavby'!E17)</f>
        <v xml:space="preserve"> </v>
      </c>
      <c r="F21" s="35"/>
      <c r="G21" s="35"/>
      <c r="H21" s="35"/>
      <c r="I21" s="113" t="s">
        <v>26</v>
      </c>
      <c r="J21" s="114" t="str">
        <f>IF('Rekapitulace stavby'!AN17="","",'Rekapitulace stavby'!AN17)</f>
        <v/>
      </c>
      <c r="K21" s="35"/>
      <c r="L21" s="52"/>
      <c r="S21" s="35"/>
      <c r="T21" s="35"/>
      <c r="U21" s="35"/>
      <c r="V21" s="35"/>
      <c r="W21" s="35"/>
      <c r="X21" s="35"/>
      <c r="Y21" s="35"/>
      <c r="Z21" s="35"/>
      <c r="AA21" s="35"/>
      <c r="AB21" s="35"/>
      <c r="AC21" s="35"/>
      <c r="AD21" s="35"/>
      <c r="AE21" s="35"/>
    </row>
    <row r="22" spans="1:31" s="2" customFormat="1" ht="6.9"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31</v>
      </c>
      <c r="E23" s="35"/>
      <c r="F23" s="35"/>
      <c r="G23" s="35"/>
      <c r="H23" s="35"/>
      <c r="I23" s="113" t="s">
        <v>25</v>
      </c>
      <c r="J23" s="114" t="str">
        <f>IF('Rekapitulace stavby'!AN19="","",'Rekapitulace stavby'!AN19)</f>
        <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tr">
        <f>IF('Rekapitulace stavby'!E20="","",'Rekapitulace stavby'!E20)</f>
        <v xml:space="preserve"> </v>
      </c>
      <c r="F24" s="35"/>
      <c r="G24" s="35"/>
      <c r="H24" s="35"/>
      <c r="I24" s="113" t="s">
        <v>26</v>
      </c>
      <c r="J24" s="114" t="str">
        <f>IF('Rekapitulace stavby'!AN20="","",'Rekapitulace stavby'!AN20)</f>
        <v/>
      </c>
      <c r="K24" s="35"/>
      <c r="L24" s="52"/>
      <c r="S24" s="35"/>
      <c r="T24" s="35"/>
      <c r="U24" s="35"/>
      <c r="V24" s="35"/>
      <c r="W24" s="35"/>
      <c r="X24" s="35"/>
      <c r="Y24" s="35"/>
      <c r="Z24" s="35"/>
      <c r="AA24" s="35"/>
      <c r="AB24" s="35"/>
      <c r="AC24" s="35"/>
      <c r="AD24" s="35"/>
      <c r="AE24" s="35"/>
    </row>
    <row r="25" spans="1:31" s="2" customFormat="1" ht="6.9"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32</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14" t="s">
        <v>1</v>
      </c>
      <c r="F27" s="314"/>
      <c r="G27" s="314"/>
      <c r="H27" s="314"/>
      <c r="I27" s="116"/>
      <c r="J27" s="116"/>
      <c r="K27" s="116"/>
      <c r="L27" s="118"/>
      <c r="S27" s="116"/>
      <c r="T27" s="116"/>
      <c r="U27" s="116"/>
      <c r="V27" s="116"/>
      <c r="W27" s="116"/>
      <c r="X27" s="116"/>
      <c r="Y27" s="116"/>
      <c r="Z27" s="116"/>
      <c r="AA27" s="116"/>
      <c r="AB27" s="116"/>
      <c r="AC27" s="116"/>
      <c r="AD27" s="116"/>
      <c r="AE27" s="116"/>
    </row>
    <row r="28" spans="1:31" s="2" customFormat="1" ht="6.9"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33</v>
      </c>
      <c r="E30" s="35"/>
      <c r="F30" s="35"/>
      <c r="G30" s="35"/>
      <c r="H30" s="35"/>
      <c r="I30" s="35"/>
      <c r="J30" s="121">
        <f>ROUND(J143, 2)</f>
        <v>0</v>
      </c>
      <c r="K30" s="35"/>
      <c r="L30" s="52"/>
      <c r="S30" s="35"/>
      <c r="T30" s="35"/>
      <c r="U30" s="35"/>
      <c r="V30" s="35"/>
      <c r="W30" s="35"/>
      <c r="X30" s="35"/>
      <c r="Y30" s="35"/>
      <c r="Z30" s="35"/>
      <c r="AA30" s="35"/>
      <c r="AB30" s="35"/>
      <c r="AC30" s="35"/>
      <c r="AD30" s="35"/>
      <c r="AE30" s="35"/>
    </row>
    <row r="31" spans="1:31" s="2" customFormat="1" ht="6.9"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 customHeight="1">
      <c r="A32" s="35"/>
      <c r="B32" s="40"/>
      <c r="C32" s="35"/>
      <c r="D32" s="35"/>
      <c r="E32" s="35"/>
      <c r="F32" s="122" t="s">
        <v>35</v>
      </c>
      <c r="G32" s="35"/>
      <c r="H32" s="35"/>
      <c r="I32" s="122" t="s">
        <v>34</v>
      </c>
      <c r="J32" s="122" t="s">
        <v>36</v>
      </c>
      <c r="K32" s="35"/>
      <c r="L32" s="52"/>
      <c r="S32" s="35"/>
      <c r="T32" s="35"/>
      <c r="U32" s="35"/>
      <c r="V32" s="35"/>
      <c r="W32" s="35"/>
      <c r="X32" s="35"/>
      <c r="Y32" s="35"/>
      <c r="Z32" s="35"/>
      <c r="AA32" s="35"/>
      <c r="AB32" s="35"/>
      <c r="AC32" s="35"/>
      <c r="AD32" s="35"/>
      <c r="AE32" s="35"/>
    </row>
    <row r="33" spans="1:31" s="2" customFormat="1" ht="14.4" customHeight="1">
      <c r="A33" s="35"/>
      <c r="B33" s="40"/>
      <c r="C33" s="35"/>
      <c r="D33" s="123" t="s">
        <v>37</v>
      </c>
      <c r="E33" s="113" t="s">
        <v>38</v>
      </c>
      <c r="F33" s="124">
        <f>ROUND((SUM(BE143:BE238)),  2)</f>
        <v>0</v>
      </c>
      <c r="G33" s="35"/>
      <c r="H33" s="35"/>
      <c r="I33" s="125">
        <v>0.21</v>
      </c>
      <c r="J33" s="124">
        <f>ROUND(((SUM(BE143:BE238))*I33),  2)</f>
        <v>0</v>
      </c>
      <c r="K33" s="35"/>
      <c r="L33" s="52"/>
      <c r="S33" s="35"/>
      <c r="T33" s="35"/>
      <c r="U33" s="35"/>
      <c r="V33" s="35"/>
      <c r="W33" s="35"/>
      <c r="X33" s="35"/>
      <c r="Y33" s="35"/>
      <c r="Z33" s="35"/>
      <c r="AA33" s="35"/>
      <c r="AB33" s="35"/>
      <c r="AC33" s="35"/>
      <c r="AD33" s="35"/>
      <c r="AE33" s="35"/>
    </row>
    <row r="34" spans="1:31" s="2" customFormat="1" ht="14.4" customHeight="1">
      <c r="A34" s="35"/>
      <c r="B34" s="40"/>
      <c r="C34" s="35"/>
      <c r="D34" s="35"/>
      <c r="E34" s="113" t="s">
        <v>39</v>
      </c>
      <c r="F34" s="124">
        <f>ROUND((SUM(BF143:BF238)),  2)</f>
        <v>0</v>
      </c>
      <c r="G34" s="35"/>
      <c r="H34" s="35"/>
      <c r="I34" s="125">
        <v>0.15</v>
      </c>
      <c r="J34" s="124">
        <f>ROUND(((SUM(BF143:BF238))*I34),  2)</f>
        <v>0</v>
      </c>
      <c r="K34" s="35"/>
      <c r="L34" s="52"/>
      <c r="S34" s="35"/>
      <c r="T34" s="35"/>
      <c r="U34" s="35"/>
      <c r="V34" s="35"/>
      <c r="W34" s="35"/>
      <c r="X34" s="35"/>
      <c r="Y34" s="35"/>
      <c r="Z34" s="35"/>
      <c r="AA34" s="35"/>
      <c r="AB34" s="35"/>
      <c r="AC34" s="35"/>
      <c r="AD34" s="35"/>
      <c r="AE34" s="35"/>
    </row>
    <row r="35" spans="1:31" s="2" customFormat="1" ht="14.4" hidden="1" customHeight="1">
      <c r="A35" s="35"/>
      <c r="B35" s="40"/>
      <c r="C35" s="35"/>
      <c r="D35" s="35"/>
      <c r="E35" s="113" t="s">
        <v>40</v>
      </c>
      <c r="F35" s="124">
        <f>ROUND((SUM(BG143:BG238)),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 hidden="1" customHeight="1">
      <c r="A36" s="35"/>
      <c r="B36" s="40"/>
      <c r="C36" s="35"/>
      <c r="D36" s="35"/>
      <c r="E36" s="113" t="s">
        <v>41</v>
      </c>
      <c r="F36" s="124">
        <f>ROUND((SUM(BH143:BH238)),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 hidden="1" customHeight="1">
      <c r="A37" s="35"/>
      <c r="B37" s="40"/>
      <c r="C37" s="35"/>
      <c r="D37" s="35"/>
      <c r="E37" s="113" t="s">
        <v>42</v>
      </c>
      <c r="F37" s="124">
        <f>ROUND((SUM(BI143:BI238)),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43</v>
      </c>
      <c r="E39" s="128"/>
      <c r="F39" s="128"/>
      <c r="G39" s="129" t="s">
        <v>44</v>
      </c>
      <c r="H39" s="130" t="s">
        <v>45</v>
      </c>
      <c r="I39" s="128"/>
      <c r="J39" s="131">
        <f>SUM(J30:J37)</f>
        <v>0</v>
      </c>
      <c r="K39" s="132"/>
      <c r="L39" s="52"/>
      <c r="S39" s="35"/>
      <c r="T39" s="35"/>
      <c r="U39" s="35"/>
      <c r="V39" s="35"/>
      <c r="W39" s="35"/>
      <c r="X39" s="35"/>
      <c r="Y39" s="35"/>
      <c r="Z39" s="35"/>
      <c r="AA39" s="35"/>
      <c r="AB39" s="35"/>
      <c r="AC39" s="35"/>
      <c r="AD39" s="35"/>
      <c r="AE39" s="35"/>
    </row>
    <row r="40" spans="1:31" s="2" customFormat="1" ht="14.4"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 customHeight="1">
      <c r="B41" s="21"/>
      <c r="L41" s="21"/>
    </row>
    <row r="42" spans="1:31" s="1" customFormat="1" ht="14.4" customHeight="1">
      <c r="B42" s="21"/>
      <c r="L42" s="21"/>
    </row>
    <row r="43" spans="1:31" s="1" customFormat="1" ht="14.4" customHeight="1">
      <c r="B43" s="21"/>
      <c r="L43" s="21"/>
    </row>
    <row r="44" spans="1:31" s="1" customFormat="1" ht="14.4" customHeight="1">
      <c r="B44" s="21"/>
      <c r="L44" s="21"/>
    </row>
    <row r="45" spans="1:31" s="1" customFormat="1" ht="14.4" customHeight="1">
      <c r="B45" s="21"/>
      <c r="L45" s="21"/>
    </row>
    <row r="46" spans="1:31" s="1" customFormat="1" ht="14.4" customHeight="1">
      <c r="B46" s="21"/>
      <c r="L46" s="21"/>
    </row>
    <row r="47" spans="1:31" s="1" customFormat="1" ht="14.4" customHeight="1">
      <c r="B47" s="21"/>
      <c r="L47" s="21"/>
    </row>
    <row r="48" spans="1:31" s="1" customFormat="1" ht="14.4" customHeight="1">
      <c r="B48" s="21"/>
      <c r="L48" s="21"/>
    </row>
    <row r="49" spans="1:31" s="1" customFormat="1" ht="14.4" customHeight="1">
      <c r="B49" s="21"/>
      <c r="L49" s="21"/>
    </row>
    <row r="50" spans="1:31" s="2" customFormat="1" ht="14.4" customHeight="1">
      <c r="B50" s="52"/>
      <c r="D50" s="133" t="s">
        <v>46</v>
      </c>
      <c r="E50" s="134"/>
      <c r="F50" s="134"/>
      <c r="G50" s="133" t="s">
        <v>47</v>
      </c>
      <c r="H50" s="134"/>
      <c r="I50" s="134"/>
      <c r="J50" s="134"/>
      <c r="K50" s="134"/>
      <c r="L50" s="52"/>
    </row>
    <row r="51" spans="1:31" ht="10.199999999999999">
      <c r="B51" s="21"/>
      <c r="L51" s="21"/>
    </row>
    <row r="52" spans="1:31" ht="10.199999999999999">
      <c r="B52" s="21"/>
      <c r="L52" s="21"/>
    </row>
    <row r="53" spans="1:31" ht="10.199999999999999">
      <c r="B53" s="21"/>
      <c r="L53" s="21"/>
    </row>
    <row r="54" spans="1:31" ht="10.199999999999999">
      <c r="B54" s="21"/>
      <c r="L54" s="21"/>
    </row>
    <row r="55" spans="1:31" ht="10.199999999999999">
      <c r="B55" s="21"/>
      <c r="L55" s="21"/>
    </row>
    <row r="56" spans="1:31" ht="10.199999999999999">
      <c r="B56" s="21"/>
      <c r="L56" s="21"/>
    </row>
    <row r="57" spans="1:31" ht="10.199999999999999">
      <c r="B57" s="21"/>
      <c r="L57" s="21"/>
    </row>
    <row r="58" spans="1:31" ht="10.199999999999999">
      <c r="B58" s="21"/>
      <c r="L58" s="21"/>
    </row>
    <row r="59" spans="1:31" ht="10.199999999999999">
      <c r="B59" s="21"/>
      <c r="L59" s="21"/>
    </row>
    <row r="60" spans="1:31" ht="10.199999999999999">
      <c r="B60" s="21"/>
      <c r="L60" s="21"/>
    </row>
    <row r="61" spans="1:31" s="2" customFormat="1" ht="13.2">
      <c r="A61" s="35"/>
      <c r="B61" s="40"/>
      <c r="C61" s="35"/>
      <c r="D61" s="135" t="s">
        <v>48</v>
      </c>
      <c r="E61" s="136"/>
      <c r="F61" s="137" t="s">
        <v>49</v>
      </c>
      <c r="G61" s="135" t="s">
        <v>48</v>
      </c>
      <c r="H61" s="136"/>
      <c r="I61" s="136"/>
      <c r="J61" s="138" t="s">
        <v>49</v>
      </c>
      <c r="K61" s="136"/>
      <c r="L61" s="52"/>
      <c r="S61" s="35"/>
      <c r="T61" s="35"/>
      <c r="U61" s="35"/>
      <c r="V61" s="35"/>
      <c r="W61" s="35"/>
      <c r="X61" s="35"/>
      <c r="Y61" s="35"/>
      <c r="Z61" s="35"/>
      <c r="AA61" s="35"/>
      <c r="AB61" s="35"/>
      <c r="AC61" s="35"/>
      <c r="AD61" s="35"/>
      <c r="AE61" s="35"/>
    </row>
    <row r="62" spans="1:31" ht="10.199999999999999">
      <c r="B62" s="21"/>
      <c r="L62" s="21"/>
    </row>
    <row r="63" spans="1:31" ht="10.199999999999999">
      <c r="B63" s="21"/>
      <c r="L63" s="21"/>
    </row>
    <row r="64" spans="1:31" ht="10.199999999999999">
      <c r="B64" s="21"/>
      <c r="L64" s="21"/>
    </row>
    <row r="65" spans="1:31" s="2" customFormat="1" ht="13.2">
      <c r="A65" s="35"/>
      <c r="B65" s="40"/>
      <c r="C65" s="35"/>
      <c r="D65" s="133" t="s">
        <v>50</v>
      </c>
      <c r="E65" s="139"/>
      <c r="F65" s="139"/>
      <c r="G65" s="133" t="s">
        <v>51</v>
      </c>
      <c r="H65" s="139"/>
      <c r="I65" s="139"/>
      <c r="J65" s="139"/>
      <c r="K65" s="139"/>
      <c r="L65" s="52"/>
      <c r="S65" s="35"/>
      <c r="T65" s="35"/>
      <c r="U65" s="35"/>
      <c r="V65" s="35"/>
      <c r="W65" s="35"/>
      <c r="X65" s="35"/>
      <c r="Y65" s="35"/>
      <c r="Z65" s="35"/>
      <c r="AA65" s="35"/>
      <c r="AB65" s="35"/>
      <c r="AC65" s="35"/>
      <c r="AD65" s="35"/>
      <c r="AE65" s="35"/>
    </row>
    <row r="66" spans="1:31" ht="10.199999999999999">
      <c r="B66" s="21"/>
      <c r="L66" s="21"/>
    </row>
    <row r="67" spans="1:31" ht="10.199999999999999">
      <c r="B67" s="21"/>
      <c r="L67" s="21"/>
    </row>
    <row r="68" spans="1:31" ht="10.199999999999999">
      <c r="B68" s="21"/>
      <c r="L68" s="21"/>
    </row>
    <row r="69" spans="1:31" ht="10.199999999999999">
      <c r="B69" s="21"/>
      <c r="L69" s="21"/>
    </row>
    <row r="70" spans="1:31" ht="10.199999999999999">
      <c r="B70" s="21"/>
      <c r="L70" s="21"/>
    </row>
    <row r="71" spans="1:31" ht="10.199999999999999">
      <c r="B71" s="21"/>
      <c r="L71" s="21"/>
    </row>
    <row r="72" spans="1:31" ht="10.199999999999999">
      <c r="B72" s="21"/>
      <c r="L72" s="21"/>
    </row>
    <row r="73" spans="1:31" ht="10.199999999999999">
      <c r="B73" s="21"/>
      <c r="L73" s="21"/>
    </row>
    <row r="74" spans="1:31" ht="10.199999999999999">
      <c r="B74" s="21"/>
      <c r="L74" s="21"/>
    </row>
    <row r="75" spans="1:31" ht="10.199999999999999">
      <c r="B75" s="21"/>
      <c r="L75" s="21"/>
    </row>
    <row r="76" spans="1:31" s="2" customFormat="1" ht="13.2">
      <c r="A76" s="35"/>
      <c r="B76" s="40"/>
      <c r="C76" s="35"/>
      <c r="D76" s="135" t="s">
        <v>48</v>
      </c>
      <c r="E76" s="136"/>
      <c r="F76" s="137" t="s">
        <v>49</v>
      </c>
      <c r="G76" s="135" t="s">
        <v>48</v>
      </c>
      <c r="H76" s="136"/>
      <c r="I76" s="136"/>
      <c r="J76" s="138" t="s">
        <v>49</v>
      </c>
      <c r="K76" s="136"/>
      <c r="L76" s="52"/>
      <c r="S76" s="35"/>
      <c r="T76" s="35"/>
      <c r="U76" s="35"/>
      <c r="V76" s="35"/>
      <c r="W76" s="35"/>
      <c r="X76" s="35"/>
      <c r="Y76" s="35"/>
      <c r="Z76" s="35"/>
      <c r="AA76" s="35"/>
      <c r="AB76" s="35"/>
      <c r="AC76" s="35"/>
      <c r="AD76" s="35"/>
      <c r="AE76" s="35"/>
    </row>
    <row r="77" spans="1:31" s="2" customFormat="1" ht="14.4"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 customHeight="1">
      <c r="A82" s="35"/>
      <c r="B82" s="36"/>
      <c r="C82" s="24" t="s">
        <v>102</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15" t="str">
        <f>E7</f>
        <v>Stavební úpravy pro obměnu skiagrafického systému 2023</v>
      </c>
      <c r="F85" s="316"/>
      <c r="G85" s="316"/>
      <c r="H85" s="316"/>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100</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8" t="str">
        <f>E9</f>
        <v>2021-030-c - Elektroinsta...</v>
      </c>
      <c r="F87" s="317"/>
      <c r="G87" s="317"/>
      <c r="H87" s="317"/>
      <c r="I87" s="37"/>
      <c r="J87" s="37"/>
      <c r="K87" s="37"/>
      <c r="L87" s="52"/>
      <c r="S87" s="35"/>
      <c r="T87" s="35"/>
      <c r="U87" s="35"/>
      <c r="V87" s="35"/>
      <c r="W87" s="35"/>
      <c r="X87" s="35"/>
      <c r="Y87" s="35"/>
      <c r="Z87" s="35"/>
      <c r="AA87" s="35"/>
      <c r="AB87" s="35"/>
      <c r="AC87" s="35"/>
      <c r="AD87" s="35"/>
      <c r="AE87" s="35"/>
    </row>
    <row r="88" spans="1:47" s="2" customFormat="1" ht="6.9"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 xml:space="preserve"> </v>
      </c>
      <c r="G89" s="37"/>
      <c r="H89" s="37"/>
      <c r="I89" s="30" t="s">
        <v>22</v>
      </c>
      <c r="J89" s="67" t="str">
        <f>IF(J12="","",J12)</f>
        <v>9. 1. 2023</v>
      </c>
      <c r="K89" s="37"/>
      <c r="L89" s="52"/>
      <c r="S89" s="35"/>
      <c r="T89" s="35"/>
      <c r="U89" s="35"/>
      <c r="V89" s="35"/>
      <c r="W89" s="35"/>
      <c r="X89" s="35"/>
      <c r="Y89" s="35"/>
      <c r="Z89" s="35"/>
      <c r="AA89" s="35"/>
      <c r="AB89" s="35"/>
      <c r="AC89" s="35"/>
      <c r="AD89" s="35"/>
      <c r="AE89" s="35"/>
    </row>
    <row r="90" spans="1:47" s="2" customFormat="1" ht="6.9"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15" customHeight="1">
      <c r="A91" s="35"/>
      <c r="B91" s="36"/>
      <c r="C91" s="30" t="s">
        <v>24</v>
      </c>
      <c r="D91" s="37"/>
      <c r="E91" s="37"/>
      <c r="F91" s="28" t="str">
        <f>E15</f>
        <v xml:space="preserve"> </v>
      </c>
      <c r="G91" s="37"/>
      <c r="H91" s="37"/>
      <c r="I91" s="30" t="s">
        <v>29</v>
      </c>
      <c r="J91" s="33" t="str">
        <f>E21</f>
        <v xml:space="preserve"> </v>
      </c>
      <c r="K91" s="37"/>
      <c r="L91" s="52"/>
      <c r="S91" s="35"/>
      <c r="T91" s="35"/>
      <c r="U91" s="35"/>
      <c r="V91" s="35"/>
      <c r="W91" s="35"/>
      <c r="X91" s="35"/>
      <c r="Y91" s="35"/>
      <c r="Z91" s="35"/>
      <c r="AA91" s="35"/>
      <c r="AB91" s="35"/>
      <c r="AC91" s="35"/>
      <c r="AD91" s="35"/>
      <c r="AE91" s="35"/>
    </row>
    <row r="92" spans="1:47" s="2" customFormat="1" ht="15.15" customHeight="1">
      <c r="A92" s="35"/>
      <c r="B92" s="36"/>
      <c r="C92" s="30" t="s">
        <v>27</v>
      </c>
      <c r="D92" s="37"/>
      <c r="E92" s="37"/>
      <c r="F92" s="28" t="str">
        <f>IF(E18="","",E18)</f>
        <v>Vyplň údaj</v>
      </c>
      <c r="G92" s="37"/>
      <c r="H92" s="37"/>
      <c r="I92" s="30" t="s">
        <v>31</v>
      </c>
      <c r="J92" s="33" t="str">
        <f>E24</f>
        <v xml:space="preserve"> </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103</v>
      </c>
      <c r="D94" s="145"/>
      <c r="E94" s="145"/>
      <c r="F94" s="145"/>
      <c r="G94" s="145"/>
      <c r="H94" s="145"/>
      <c r="I94" s="145"/>
      <c r="J94" s="146" t="s">
        <v>104</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8" customHeight="1">
      <c r="A96" s="35"/>
      <c r="B96" s="36"/>
      <c r="C96" s="147" t="s">
        <v>105</v>
      </c>
      <c r="D96" s="37"/>
      <c r="E96" s="37"/>
      <c r="F96" s="37"/>
      <c r="G96" s="37"/>
      <c r="H96" s="37"/>
      <c r="I96" s="37"/>
      <c r="J96" s="85">
        <f>J143</f>
        <v>0</v>
      </c>
      <c r="K96" s="37"/>
      <c r="L96" s="52"/>
      <c r="S96" s="35"/>
      <c r="T96" s="35"/>
      <c r="U96" s="35"/>
      <c r="V96" s="35"/>
      <c r="W96" s="35"/>
      <c r="X96" s="35"/>
      <c r="Y96" s="35"/>
      <c r="Z96" s="35"/>
      <c r="AA96" s="35"/>
      <c r="AB96" s="35"/>
      <c r="AC96" s="35"/>
      <c r="AD96" s="35"/>
      <c r="AE96" s="35"/>
      <c r="AU96" s="18" t="s">
        <v>106</v>
      </c>
    </row>
    <row r="97" spans="2:12" s="9" customFormat="1" ht="24.9" customHeight="1">
      <c r="B97" s="148"/>
      <c r="C97" s="149"/>
      <c r="D97" s="150" t="s">
        <v>882</v>
      </c>
      <c r="E97" s="151"/>
      <c r="F97" s="151"/>
      <c r="G97" s="151"/>
      <c r="H97" s="151"/>
      <c r="I97" s="151"/>
      <c r="J97" s="152">
        <f>J144</f>
        <v>0</v>
      </c>
      <c r="K97" s="149"/>
      <c r="L97" s="153"/>
    </row>
    <row r="98" spans="2:12" s="10" customFormat="1" ht="19.95" customHeight="1">
      <c r="B98" s="154"/>
      <c r="C98" s="155"/>
      <c r="D98" s="156" t="s">
        <v>883</v>
      </c>
      <c r="E98" s="157"/>
      <c r="F98" s="157"/>
      <c r="G98" s="157"/>
      <c r="H98" s="157"/>
      <c r="I98" s="157"/>
      <c r="J98" s="158">
        <f>J149</f>
        <v>0</v>
      </c>
      <c r="K98" s="155"/>
      <c r="L98" s="159"/>
    </row>
    <row r="99" spans="2:12" s="10" customFormat="1" ht="19.95" customHeight="1">
      <c r="B99" s="154"/>
      <c r="C99" s="155"/>
      <c r="D99" s="156" t="s">
        <v>884</v>
      </c>
      <c r="E99" s="157"/>
      <c r="F99" s="157"/>
      <c r="G99" s="157"/>
      <c r="H99" s="157"/>
      <c r="I99" s="157"/>
      <c r="J99" s="158">
        <f>J152</f>
        <v>0</v>
      </c>
      <c r="K99" s="155"/>
      <c r="L99" s="159"/>
    </row>
    <row r="100" spans="2:12" s="9" customFormat="1" ht="24.9" customHeight="1">
      <c r="B100" s="148"/>
      <c r="C100" s="149"/>
      <c r="D100" s="150" t="s">
        <v>885</v>
      </c>
      <c r="E100" s="151"/>
      <c r="F100" s="151"/>
      <c r="G100" s="151"/>
      <c r="H100" s="151"/>
      <c r="I100" s="151"/>
      <c r="J100" s="152">
        <f>J155</f>
        <v>0</v>
      </c>
      <c r="K100" s="149"/>
      <c r="L100" s="153"/>
    </row>
    <row r="101" spans="2:12" s="10" customFormat="1" ht="19.95" customHeight="1">
      <c r="B101" s="154"/>
      <c r="C101" s="155"/>
      <c r="D101" s="156" t="s">
        <v>886</v>
      </c>
      <c r="E101" s="157"/>
      <c r="F101" s="157"/>
      <c r="G101" s="157"/>
      <c r="H101" s="157"/>
      <c r="I101" s="157"/>
      <c r="J101" s="158">
        <f>J156</f>
        <v>0</v>
      </c>
      <c r="K101" s="155"/>
      <c r="L101" s="159"/>
    </row>
    <row r="102" spans="2:12" s="10" customFormat="1" ht="19.95" customHeight="1">
      <c r="B102" s="154"/>
      <c r="C102" s="155"/>
      <c r="D102" s="156" t="s">
        <v>887</v>
      </c>
      <c r="E102" s="157"/>
      <c r="F102" s="157"/>
      <c r="G102" s="157"/>
      <c r="H102" s="157"/>
      <c r="I102" s="157"/>
      <c r="J102" s="158">
        <f>J159</f>
        <v>0</v>
      </c>
      <c r="K102" s="155"/>
      <c r="L102" s="159"/>
    </row>
    <row r="103" spans="2:12" s="10" customFormat="1" ht="19.95" customHeight="1">
      <c r="B103" s="154"/>
      <c r="C103" s="155"/>
      <c r="D103" s="156" t="s">
        <v>888</v>
      </c>
      <c r="E103" s="157"/>
      <c r="F103" s="157"/>
      <c r="G103" s="157"/>
      <c r="H103" s="157"/>
      <c r="I103" s="157"/>
      <c r="J103" s="158">
        <f>J162</f>
        <v>0</v>
      </c>
      <c r="K103" s="155"/>
      <c r="L103" s="159"/>
    </row>
    <row r="104" spans="2:12" s="10" customFormat="1" ht="19.95" customHeight="1">
      <c r="B104" s="154"/>
      <c r="C104" s="155"/>
      <c r="D104" s="156" t="s">
        <v>889</v>
      </c>
      <c r="E104" s="157"/>
      <c r="F104" s="157"/>
      <c r="G104" s="157"/>
      <c r="H104" s="157"/>
      <c r="I104" s="157"/>
      <c r="J104" s="158">
        <f>J165</f>
        <v>0</v>
      </c>
      <c r="K104" s="155"/>
      <c r="L104" s="159"/>
    </row>
    <row r="105" spans="2:12" s="10" customFormat="1" ht="19.95" customHeight="1">
      <c r="B105" s="154"/>
      <c r="C105" s="155"/>
      <c r="D105" s="156" t="s">
        <v>890</v>
      </c>
      <c r="E105" s="157"/>
      <c r="F105" s="157"/>
      <c r="G105" s="157"/>
      <c r="H105" s="157"/>
      <c r="I105" s="157"/>
      <c r="J105" s="158">
        <f>J178</f>
        <v>0</v>
      </c>
      <c r="K105" s="155"/>
      <c r="L105" s="159"/>
    </row>
    <row r="106" spans="2:12" s="10" customFormat="1" ht="19.95" customHeight="1">
      <c r="B106" s="154"/>
      <c r="C106" s="155"/>
      <c r="D106" s="156" t="s">
        <v>891</v>
      </c>
      <c r="E106" s="157"/>
      <c r="F106" s="157"/>
      <c r="G106" s="157"/>
      <c r="H106" s="157"/>
      <c r="I106" s="157"/>
      <c r="J106" s="158">
        <f>J181</f>
        <v>0</v>
      </c>
      <c r="K106" s="155"/>
      <c r="L106" s="159"/>
    </row>
    <row r="107" spans="2:12" s="10" customFormat="1" ht="19.95" customHeight="1">
      <c r="B107" s="154"/>
      <c r="C107" s="155"/>
      <c r="D107" s="156" t="s">
        <v>892</v>
      </c>
      <c r="E107" s="157"/>
      <c r="F107" s="157"/>
      <c r="G107" s="157"/>
      <c r="H107" s="157"/>
      <c r="I107" s="157"/>
      <c r="J107" s="158">
        <f>J184</f>
        <v>0</v>
      </c>
      <c r="K107" s="155"/>
      <c r="L107" s="159"/>
    </row>
    <row r="108" spans="2:12" s="10" customFormat="1" ht="19.95" customHeight="1">
      <c r="B108" s="154"/>
      <c r="C108" s="155"/>
      <c r="D108" s="156" t="s">
        <v>893</v>
      </c>
      <c r="E108" s="157"/>
      <c r="F108" s="157"/>
      <c r="G108" s="157"/>
      <c r="H108" s="157"/>
      <c r="I108" s="157"/>
      <c r="J108" s="158">
        <f>J187</f>
        <v>0</v>
      </c>
      <c r="K108" s="155"/>
      <c r="L108" s="159"/>
    </row>
    <row r="109" spans="2:12" s="10" customFormat="1" ht="19.95" customHeight="1">
      <c r="B109" s="154"/>
      <c r="C109" s="155"/>
      <c r="D109" s="156" t="s">
        <v>894</v>
      </c>
      <c r="E109" s="157"/>
      <c r="F109" s="157"/>
      <c r="G109" s="157"/>
      <c r="H109" s="157"/>
      <c r="I109" s="157"/>
      <c r="J109" s="158">
        <f>J190</f>
        <v>0</v>
      </c>
      <c r="K109" s="155"/>
      <c r="L109" s="159"/>
    </row>
    <row r="110" spans="2:12" s="10" customFormat="1" ht="19.95" customHeight="1">
      <c r="B110" s="154"/>
      <c r="C110" s="155"/>
      <c r="D110" s="156" t="s">
        <v>895</v>
      </c>
      <c r="E110" s="157"/>
      <c r="F110" s="157"/>
      <c r="G110" s="157"/>
      <c r="H110" s="157"/>
      <c r="I110" s="157"/>
      <c r="J110" s="158">
        <f>J193</f>
        <v>0</v>
      </c>
      <c r="K110" s="155"/>
      <c r="L110" s="159"/>
    </row>
    <row r="111" spans="2:12" s="10" customFormat="1" ht="19.95" customHeight="1">
      <c r="B111" s="154"/>
      <c r="C111" s="155"/>
      <c r="D111" s="156" t="s">
        <v>896</v>
      </c>
      <c r="E111" s="157"/>
      <c r="F111" s="157"/>
      <c r="G111" s="157"/>
      <c r="H111" s="157"/>
      <c r="I111" s="157"/>
      <c r="J111" s="158">
        <f>J198</f>
        <v>0</v>
      </c>
      <c r="K111" s="155"/>
      <c r="L111" s="159"/>
    </row>
    <row r="112" spans="2:12" s="10" customFormat="1" ht="19.95" customHeight="1">
      <c r="B112" s="154"/>
      <c r="C112" s="155"/>
      <c r="D112" s="156" t="s">
        <v>897</v>
      </c>
      <c r="E112" s="157"/>
      <c r="F112" s="157"/>
      <c r="G112" s="157"/>
      <c r="H112" s="157"/>
      <c r="I112" s="157"/>
      <c r="J112" s="158">
        <f>J201</f>
        <v>0</v>
      </c>
      <c r="K112" s="155"/>
      <c r="L112" s="159"/>
    </row>
    <row r="113" spans="1:31" s="10" customFormat="1" ht="19.95" customHeight="1">
      <c r="B113" s="154"/>
      <c r="C113" s="155"/>
      <c r="D113" s="156" t="s">
        <v>898</v>
      </c>
      <c r="E113" s="157"/>
      <c r="F113" s="157"/>
      <c r="G113" s="157"/>
      <c r="H113" s="157"/>
      <c r="I113" s="157"/>
      <c r="J113" s="158">
        <f>J204</f>
        <v>0</v>
      </c>
      <c r="K113" s="155"/>
      <c r="L113" s="159"/>
    </row>
    <row r="114" spans="1:31" s="10" customFormat="1" ht="19.95" customHeight="1">
      <c r="B114" s="154"/>
      <c r="C114" s="155"/>
      <c r="D114" s="156" t="s">
        <v>899</v>
      </c>
      <c r="E114" s="157"/>
      <c r="F114" s="157"/>
      <c r="G114" s="157"/>
      <c r="H114" s="157"/>
      <c r="I114" s="157"/>
      <c r="J114" s="158">
        <f>J211</f>
        <v>0</v>
      </c>
      <c r="K114" s="155"/>
      <c r="L114" s="159"/>
    </row>
    <row r="115" spans="1:31" s="10" customFormat="1" ht="19.95" customHeight="1">
      <c r="B115" s="154"/>
      <c r="C115" s="155"/>
      <c r="D115" s="156" t="s">
        <v>900</v>
      </c>
      <c r="E115" s="157"/>
      <c r="F115" s="157"/>
      <c r="G115" s="157"/>
      <c r="H115" s="157"/>
      <c r="I115" s="157"/>
      <c r="J115" s="158">
        <f>J214</f>
        <v>0</v>
      </c>
      <c r="K115" s="155"/>
      <c r="L115" s="159"/>
    </row>
    <row r="116" spans="1:31" s="10" customFormat="1" ht="19.95" customHeight="1">
      <c r="B116" s="154"/>
      <c r="C116" s="155"/>
      <c r="D116" s="156" t="s">
        <v>901</v>
      </c>
      <c r="E116" s="157"/>
      <c r="F116" s="157"/>
      <c r="G116" s="157"/>
      <c r="H116" s="157"/>
      <c r="I116" s="157"/>
      <c r="J116" s="158">
        <f>J217</f>
        <v>0</v>
      </c>
      <c r="K116" s="155"/>
      <c r="L116" s="159"/>
    </row>
    <row r="117" spans="1:31" s="10" customFormat="1" ht="19.95" customHeight="1">
      <c r="B117" s="154"/>
      <c r="C117" s="155"/>
      <c r="D117" s="156" t="s">
        <v>902</v>
      </c>
      <c r="E117" s="157"/>
      <c r="F117" s="157"/>
      <c r="G117" s="157"/>
      <c r="H117" s="157"/>
      <c r="I117" s="157"/>
      <c r="J117" s="158">
        <f>J222</f>
        <v>0</v>
      </c>
      <c r="K117" s="155"/>
      <c r="L117" s="159"/>
    </row>
    <row r="118" spans="1:31" s="10" customFormat="1" ht="19.95" customHeight="1">
      <c r="B118" s="154"/>
      <c r="C118" s="155"/>
      <c r="D118" s="156" t="s">
        <v>903</v>
      </c>
      <c r="E118" s="157"/>
      <c r="F118" s="157"/>
      <c r="G118" s="157"/>
      <c r="H118" s="157"/>
      <c r="I118" s="157"/>
      <c r="J118" s="158">
        <f>J223</f>
        <v>0</v>
      </c>
      <c r="K118" s="155"/>
      <c r="L118" s="159"/>
    </row>
    <row r="119" spans="1:31" s="9" customFormat="1" ht="24.9" customHeight="1">
      <c r="B119" s="148"/>
      <c r="C119" s="149"/>
      <c r="D119" s="150" t="s">
        <v>904</v>
      </c>
      <c r="E119" s="151"/>
      <c r="F119" s="151"/>
      <c r="G119" s="151"/>
      <c r="H119" s="151"/>
      <c r="I119" s="151"/>
      <c r="J119" s="152">
        <f>J226</f>
        <v>0</v>
      </c>
      <c r="K119" s="149"/>
      <c r="L119" s="153"/>
    </row>
    <row r="120" spans="1:31" s="10" customFormat="1" ht="19.95" customHeight="1">
      <c r="B120" s="154"/>
      <c r="C120" s="155"/>
      <c r="D120" s="156" t="s">
        <v>905</v>
      </c>
      <c r="E120" s="157"/>
      <c r="F120" s="157"/>
      <c r="G120" s="157"/>
      <c r="H120" s="157"/>
      <c r="I120" s="157"/>
      <c r="J120" s="158">
        <f>J227</f>
        <v>0</v>
      </c>
      <c r="K120" s="155"/>
      <c r="L120" s="159"/>
    </row>
    <row r="121" spans="1:31" s="10" customFormat="1" ht="19.95" customHeight="1">
      <c r="B121" s="154"/>
      <c r="C121" s="155"/>
      <c r="D121" s="156" t="s">
        <v>906</v>
      </c>
      <c r="E121" s="157"/>
      <c r="F121" s="157"/>
      <c r="G121" s="157"/>
      <c r="H121" s="157"/>
      <c r="I121" s="157"/>
      <c r="J121" s="158">
        <f>J230</f>
        <v>0</v>
      </c>
      <c r="K121" s="155"/>
      <c r="L121" s="159"/>
    </row>
    <row r="122" spans="1:31" s="10" customFormat="1" ht="19.95" customHeight="1">
      <c r="B122" s="154"/>
      <c r="C122" s="155"/>
      <c r="D122" s="156" t="s">
        <v>907</v>
      </c>
      <c r="E122" s="157"/>
      <c r="F122" s="157"/>
      <c r="G122" s="157"/>
      <c r="H122" s="157"/>
      <c r="I122" s="157"/>
      <c r="J122" s="158">
        <f>J233</f>
        <v>0</v>
      </c>
      <c r="K122" s="155"/>
      <c r="L122" s="159"/>
    </row>
    <row r="123" spans="1:31" s="10" customFormat="1" ht="19.95" customHeight="1">
      <c r="B123" s="154"/>
      <c r="C123" s="155"/>
      <c r="D123" s="156" t="s">
        <v>908</v>
      </c>
      <c r="E123" s="157"/>
      <c r="F123" s="157"/>
      <c r="G123" s="157"/>
      <c r="H123" s="157"/>
      <c r="I123" s="157"/>
      <c r="J123" s="158">
        <f>J236</f>
        <v>0</v>
      </c>
      <c r="K123" s="155"/>
      <c r="L123" s="159"/>
    </row>
    <row r="124" spans="1:31" s="2" customFormat="1" ht="21.75" customHeight="1">
      <c r="A124" s="35"/>
      <c r="B124" s="36"/>
      <c r="C124" s="37"/>
      <c r="D124" s="37"/>
      <c r="E124" s="37"/>
      <c r="F124" s="37"/>
      <c r="G124" s="37"/>
      <c r="H124" s="37"/>
      <c r="I124" s="37"/>
      <c r="J124" s="37"/>
      <c r="K124" s="37"/>
      <c r="L124" s="52"/>
      <c r="S124" s="35"/>
      <c r="T124" s="35"/>
      <c r="U124" s="35"/>
      <c r="V124" s="35"/>
      <c r="W124" s="35"/>
      <c r="X124" s="35"/>
      <c r="Y124" s="35"/>
      <c r="Z124" s="35"/>
      <c r="AA124" s="35"/>
      <c r="AB124" s="35"/>
      <c r="AC124" s="35"/>
      <c r="AD124" s="35"/>
      <c r="AE124" s="35"/>
    </row>
    <row r="125" spans="1:31" s="2" customFormat="1" ht="6.9" customHeight="1">
      <c r="A125" s="35"/>
      <c r="B125" s="55"/>
      <c r="C125" s="56"/>
      <c r="D125" s="56"/>
      <c r="E125" s="56"/>
      <c r="F125" s="56"/>
      <c r="G125" s="56"/>
      <c r="H125" s="56"/>
      <c r="I125" s="56"/>
      <c r="J125" s="56"/>
      <c r="K125" s="56"/>
      <c r="L125" s="52"/>
      <c r="S125" s="35"/>
      <c r="T125" s="35"/>
      <c r="U125" s="35"/>
      <c r="V125" s="35"/>
      <c r="W125" s="35"/>
      <c r="X125" s="35"/>
      <c r="Y125" s="35"/>
      <c r="Z125" s="35"/>
      <c r="AA125" s="35"/>
      <c r="AB125" s="35"/>
      <c r="AC125" s="35"/>
      <c r="AD125" s="35"/>
      <c r="AE125" s="35"/>
    </row>
    <row r="129" spans="1:63" s="2" customFormat="1" ht="6.9" customHeight="1">
      <c r="A129" s="35"/>
      <c r="B129" s="57"/>
      <c r="C129" s="58"/>
      <c r="D129" s="58"/>
      <c r="E129" s="58"/>
      <c r="F129" s="58"/>
      <c r="G129" s="58"/>
      <c r="H129" s="58"/>
      <c r="I129" s="58"/>
      <c r="J129" s="58"/>
      <c r="K129" s="58"/>
      <c r="L129" s="52"/>
      <c r="S129" s="35"/>
      <c r="T129" s="35"/>
      <c r="U129" s="35"/>
      <c r="V129" s="35"/>
      <c r="W129" s="35"/>
      <c r="X129" s="35"/>
      <c r="Y129" s="35"/>
      <c r="Z129" s="35"/>
      <c r="AA129" s="35"/>
      <c r="AB129" s="35"/>
      <c r="AC129" s="35"/>
      <c r="AD129" s="35"/>
      <c r="AE129" s="35"/>
    </row>
    <row r="130" spans="1:63" s="2" customFormat="1" ht="24.9" customHeight="1">
      <c r="A130" s="35"/>
      <c r="B130" s="36"/>
      <c r="C130" s="24" t="s">
        <v>116</v>
      </c>
      <c r="D130" s="37"/>
      <c r="E130" s="37"/>
      <c r="F130" s="37"/>
      <c r="G130" s="37"/>
      <c r="H130" s="37"/>
      <c r="I130" s="37"/>
      <c r="J130" s="37"/>
      <c r="K130" s="37"/>
      <c r="L130" s="52"/>
      <c r="S130" s="35"/>
      <c r="T130" s="35"/>
      <c r="U130" s="35"/>
      <c r="V130" s="35"/>
      <c r="W130" s="35"/>
      <c r="X130" s="35"/>
      <c r="Y130" s="35"/>
      <c r="Z130" s="35"/>
      <c r="AA130" s="35"/>
      <c r="AB130" s="35"/>
      <c r="AC130" s="35"/>
      <c r="AD130" s="35"/>
      <c r="AE130" s="35"/>
    </row>
    <row r="131" spans="1:63" s="2" customFormat="1" ht="6.9" customHeight="1">
      <c r="A131" s="35"/>
      <c r="B131" s="36"/>
      <c r="C131" s="37"/>
      <c r="D131" s="37"/>
      <c r="E131" s="37"/>
      <c r="F131" s="37"/>
      <c r="G131" s="37"/>
      <c r="H131" s="37"/>
      <c r="I131" s="37"/>
      <c r="J131" s="37"/>
      <c r="K131" s="37"/>
      <c r="L131" s="52"/>
      <c r="S131" s="35"/>
      <c r="T131" s="35"/>
      <c r="U131" s="35"/>
      <c r="V131" s="35"/>
      <c r="W131" s="35"/>
      <c r="X131" s="35"/>
      <c r="Y131" s="35"/>
      <c r="Z131" s="35"/>
      <c r="AA131" s="35"/>
      <c r="AB131" s="35"/>
      <c r="AC131" s="35"/>
      <c r="AD131" s="35"/>
      <c r="AE131" s="35"/>
    </row>
    <row r="132" spans="1:63" s="2" customFormat="1" ht="12" customHeight="1">
      <c r="A132" s="35"/>
      <c r="B132" s="36"/>
      <c r="C132" s="30" t="s">
        <v>16</v>
      </c>
      <c r="D132" s="37"/>
      <c r="E132" s="37"/>
      <c r="F132" s="37"/>
      <c r="G132" s="37"/>
      <c r="H132" s="37"/>
      <c r="I132" s="37"/>
      <c r="J132" s="37"/>
      <c r="K132" s="37"/>
      <c r="L132" s="52"/>
      <c r="S132" s="35"/>
      <c r="T132" s="35"/>
      <c r="U132" s="35"/>
      <c r="V132" s="35"/>
      <c r="W132" s="35"/>
      <c r="X132" s="35"/>
      <c r="Y132" s="35"/>
      <c r="Z132" s="35"/>
      <c r="AA132" s="35"/>
      <c r="AB132" s="35"/>
      <c r="AC132" s="35"/>
      <c r="AD132" s="35"/>
      <c r="AE132" s="35"/>
    </row>
    <row r="133" spans="1:63" s="2" customFormat="1" ht="16.5" customHeight="1">
      <c r="A133" s="35"/>
      <c r="B133" s="36"/>
      <c r="C133" s="37"/>
      <c r="D133" s="37"/>
      <c r="E133" s="315" t="str">
        <f>E7</f>
        <v>Stavební úpravy pro obměnu skiagrafického systému 2023</v>
      </c>
      <c r="F133" s="316"/>
      <c r="G133" s="316"/>
      <c r="H133" s="316"/>
      <c r="I133" s="37"/>
      <c r="J133" s="37"/>
      <c r="K133" s="37"/>
      <c r="L133" s="52"/>
      <c r="S133" s="35"/>
      <c r="T133" s="35"/>
      <c r="U133" s="35"/>
      <c r="V133" s="35"/>
      <c r="W133" s="35"/>
      <c r="X133" s="35"/>
      <c r="Y133" s="35"/>
      <c r="Z133" s="35"/>
      <c r="AA133" s="35"/>
      <c r="AB133" s="35"/>
      <c r="AC133" s="35"/>
      <c r="AD133" s="35"/>
      <c r="AE133" s="35"/>
    </row>
    <row r="134" spans="1:63" s="2" customFormat="1" ht="12" customHeight="1">
      <c r="A134" s="35"/>
      <c r="B134" s="36"/>
      <c r="C134" s="30" t="s">
        <v>100</v>
      </c>
      <c r="D134" s="37"/>
      <c r="E134" s="37"/>
      <c r="F134" s="37"/>
      <c r="G134" s="37"/>
      <c r="H134" s="37"/>
      <c r="I134" s="37"/>
      <c r="J134" s="37"/>
      <c r="K134" s="37"/>
      <c r="L134" s="52"/>
      <c r="S134" s="35"/>
      <c r="T134" s="35"/>
      <c r="U134" s="35"/>
      <c r="V134" s="35"/>
      <c r="W134" s="35"/>
      <c r="X134" s="35"/>
      <c r="Y134" s="35"/>
      <c r="Z134" s="35"/>
      <c r="AA134" s="35"/>
      <c r="AB134" s="35"/>
      <c r="AC134" s="35"/>
      <c r="AD134" s="35"/>
      <c r="AE134" s="35"/>
    </row>
    <row r="135" spans="1:63" s="2" customFormat="1" ht="16.5" customHeight="1">
      <c r="A135" s="35"/>
      <c r="B135" s="36"/>
      <c r="C135" s="37"/>
      <c r="D135" s="37"/>
      <c r="E135" s="268" t="str">
        <f>E9</f>
        <v>2021-030-c - Elektroinsta...</v>
      </c>
      <c r="F135" s="317"/>
      <c r="G135" s="317"/>
      <c r="H135" s="317"/>
      <c r="I135" s="37"/>
      <c r="J135" s="37"/>
      <c r="K135" s="37"/>
      <c r="L135" s="52"/>
      <c r="S135" s="35"/>
      <c r="T135" s="35"/>
      <c r="U135" s="35"/>
      <c r="V135" s="35"/>
      <c r="W135" s="35"/>
      <c r="X135" s="35"/>
      <c r="Y135" s="35"/>
      <c r="Z135" s="35"/>
      <c r="AA135" s="35"/>
      <c r="AB135" s="35"/>
      <c r="AC135" s="35"/>
      <c r="AD135" s="35"/>
      <c r="AE135" s="35"/>
    </row>
    <row r="136" spans="1:63" s="2" customFormat="1" ht="6.9" customHeight="1">
      <c r="A136" s="35"/>
      <c r="B136" s="36"/>
      <c r="C136" s="37"/>
      <c r="D136" s="37"/>
      <c r="E136" s="37"/>
      <c r="F136" s="37"/>
      <c r="G136" s="37"/>
      <c r="H136" s="37"/>
      <c r="I136" s="37"/>
      <c r="J136" s="37"/>
      <c r="K136" s="37"/>
      <c r="L136" s="52"/>
      <c r="S136" s="35"/>
      <c r="T136" s="35"/>
      <c r="U136" s="35"/>
      <c r="V136" s="35"/>
      <c r="W136" s="35"/>
      <c r="X136" s="35"/>
      <c r="Y136" s="35"/>
      <c r="Z136" s="35"/>
      <c r="AA136" s="35"/>
      <c r="AB136" s="35"/>
      <c r="AC136" s="35"/>
      <c r="AD136" s="35"/>
      <c r="AE136" s="35"/>
    </row>
    <row r="137" spans="1:63" s="2" customFormat="1" ht="12" customHeight="1">
      <c r="A137" s="35"/>
      <c r="B137" s="36"/>
      <c r="C137" s="30" t="s">
        <v>20</v>
      </c>
      <c r="D137" s="37"/>
      <c r="E137" s="37"/>
      <c r="F137" s="28" t="str">
        <f>F12</f>
        <v xml:space="preserve"> </v>
      </c>
      <c r="G137" s="37"/>
      <c r="H137" s="37"/>
      <c r="I137" s="30" t="s">
        <v>22</v>
      </c>
      <c r="J137" s="67" t="str">
        <f>IF(J12="","",J12)</f>
        <v>9. 1. 2023</v>
      </c>
      <c r="K137" s="37"/>
      <c r="L137" s="52"/>
      <c r="S137" s="35"/>
      <c r="T137" s="35"/>
      <c r="U137" s="35"/>
      <c r="V137" s="35"/>
      <c r="W137" s="35"/>
      <c r="X137" s="35"/>
      <c r="Y137" s="35"/>
      <c r="Z137" s="35"/>
      <c r="AA137" s="35"/>
      <c r="AB137" s="35"/>
      <c r="AC137" s="35"/>
      <c r="AD137" s="35"/>
      <c r="AE137" s="35"/>
    </row>
    <row r="138" spans="1:63" s="2" customFormat="1" ht="6.9" customHeight="1">
      <c r="A138" s="35"/>
      <c r="B138" s="36"/>
      <c r="C138" s="37"/>
      <c r="D138" s="37"/>
      <c r="E138" s="37"/>
      <c r="F138" s="37"/>
      <c r="G138" s="37"/>
      <c r="H138" s="37"/>
      <c r="I138" s="37"/>
      <c r="J138" s="37"/>
      <c r="K138" s="37"/>
      <c r="L138" s="52"/>
      <c r="S138" s="35"/>
      <c r="T138" s="35"/>
      <c r="U138" s="35"/>
      <c r="V138" s="35"/>
      <c r="W138" s="35"/>
      <c r="X138" s="35"/>
      <c r="Y138" s="35"/>
      <c r="Z138" s="35"/>
      <c r="AA138" s="35"/>
      <c r="AB138" s="35"/>
      <c r="AC138" s="35"/>
      <c r="AD138" s="35"/>
      <c r="AE138" s="35"/>
    </row>
    <row r="139" spans="1:63" s="2" customFormat="1" ht="15.15" customHeight="1">
      <c r="A139" s="35"/>
      <c r="B139" s="36"/>
      <c r="C139" s="30" t="s">
        <v>24</v>
      </c>
      <c r="D139" s="37"/>
      <c r="E139" s="37"/>
      <c r="F139" s="28" t="str">
        <f>E15</f>
        <v xml:space="preserve"> </v>
      </c>
      <c r="G139" s="37"/>
      <c r="H139" s="37"/>
      <c r="I139" s="30" t="s">
        <v>29</v>
      </c>
      <c r="J139" s="33" t="str">
        <f>E21</f>
        <v xml:space="preserve"> </v>
      </c>
      <c r="K139" s="37"/>
      <c r="L139" s="52"/>
      <c r="S139" s="35"/>
      <c r="T139" s="35"/>
      <c r="U139" s="35"/>
      <c r="V139" s="35"/>
      <c r="W139" s="35"/>
      <c r="X139" s="35"/>
      <c r="Y139" s="35"/>
      <c r="Z139" s="35"/>
      <c r="AA139" s="35"/>
      <c r="AB139" s="35"/>
      <c r="AC139" s="35"/>
      <c r="AD139" s="35"/>
      <c r="AE139" s="35"/>
    </row>
    <row r="140" spans="1:63" s="2" customFormat="1" ht="15.15" customHeight="1">
      <c r="A140" s="35"/>
      <c r="B140" s="36"/>
      <c r="C140" s="30" t="s">
        <v>27</v>
      </c>
      <c r="D140" s="37"/>
      <c r="E140" s="37"/>
      <c r="F140" s="28" t="str">
        <f>IF(E18="","",E18)</f>
        <v>Vyplň údaj</v>
      </c>
      <c r="G140" s="37"/>
      <c r="H140" s="37"/>
      <c r="I140" s="30" t="s">
        <v>31</v>
      </c>
      <c r="J140" s="33" t="str">
        <f>E24</f>
        <v xml:space="preserve"> </v>
      </c>
      <c r="K140" s="37"/>
      <c r="L140" s="52"/>
      <c r="S140" s="35"/>
      <c r="T140" s="35"/>
      <c r="U140" s="35"/>
      <c r="V140" s="35"/>
      <c r="W140" s="35"/>
      <c r="X140" s="35"/>
      <c r="Y140" s="35"/>
      <c r="Z140" s="35"/>
      <c r="AA140" s="35"/>
      <c r="AB140" s="35"/>
      <c r="AC140" s="35"/>
      <c r="AD140" s="35"/>
      <c r="AE140" s="35"/>
    </row>
    <row r="141" spans="1:63" s="2" customFormat="1" ht="10.35" customHeight="1">
      <c r="A141" s="35"/>
      <c r="B141" s="36"/>
      <c r="C141" s="37"/>
      <c r="D141" s="37"/>
      <c r="E141" s="37"/>
      <c r="F141" s="37"/>
      <c r="G141" s="37"/>
      <c r="H141" s="37"/>
      <c r="I141" s="37"/>
      <c r="J141" s="37"/>
      <c r="K141" s="37"/>
      <c r="L141" s="52"/>
      <c r="S141" s="35"/>
      <c r="T141" s="35"/>
      <c r="U141" s="35"/>
      <c r="V141" s="35"/>
      <c r="W141" s="35"/>
      <c r="X141" s="35"/>
      <c r="Y141" s="35"/>
      <c r="Z141" s="35"/>
      <c r="AA141" s="35"/>
      <c r="AB141" s="35"/>
      <c r="AC141" s="35"/>
      <c r="AD141" s="35"/>
      <c r="AE141" s="35"/>
    </row>
    <row r="142" spans="1:63" s="11" customFormat="1" ht="29.25" customHeight="1">
      <c r="A142" s="160"/>
      <c r="B142" s="161"/>
      <c r="C142" s="162" t="s">
        <v>117</v>
      </c>
      <c r="D142" s="163" t="s">
        <v>58</v>
      </c>
      <c r="E142" s="163" t="s">
        <v>54</v>
      </c>
      <c r="F142" s="163" t="s">
        <v>55</v>
      </c>
      <c r="G142" s="163" t="s">
        <v>118</v>
      </c>
      <c r="H142" s="163" t="s">
        <v>119</v>
      </c>
      <c r="I142" s="163" t="s">
        <v>120</v>
      </c>
      <c r="J142" s="163" t="s">
        <v>104</v>
      </c>
      <c r="K142" s="164" t="s">
        <v>121</v>
      </c>
      <c r="L142" s="165"/>
      <c r="M142" s="76" t="s">
        <v>1</v>
      </c>
      <c r="N142" s="77" t="s">
        <v>37</v>
      </c>
      <c r="O142" s="77" t="s">
        <v>122</v>
      </c>
      <c r="P142" s="77" t="s">
        <v>123</v>
      </c>
      <c r="Q142" s="77" t="s">
        <v>124</v>
      </c>
      <c r="R142" s="77" t="s">
        <v>125</v>
      </c>
      <c r="S142" s="77" t="s">
        <v>126</v>
      </c>
      <c r="T142" s="78" t="s">
        <v>127</v>
      </c>
      <c r="U142" s="160"/>
      <c r="V142" s="160"/>
      <c r="W142" s="160"/>
      <c r="X142" s="160"/>
      <c r="Y142" s="160"/>
      <c r="Z142" s="160"/>
      <c r="AA142" s="160"/>
      <c r="AB142" s="160"/>
      <c r="AC142" s="160"/>
      <c r="AD142" s="160"/>
      <c r="AE142" s="160"/>
    </row>
    <row r="143" spans="1:63" s="2" customFormat="1" ht="22.8" customHeight="1">
      <c r="A143" s="35"/>
      <c r="B143" s="36"/>
      <c r="C143" s="83" t="s">
        <v>128</v>
      </c>
      <c r="D143" s="37"/>
      <c r="E143" s="37"/>
      <c r="F143" s="37"/>
      <c r="G143" s="37"/>
      <c r="H143" s="37"/>
      <c r="I143" s="37"/>
      <c r="J143" s="166">
        <f>BK143</f>
        <v>0</v>
      </c>
      <c r="K143" s="37"/>
      <c r="L143" s="40"/>
      <c r="M143" s="79"/>
      <c r="N143" s="167"/>
      <c r="O143" s="80"/>
      <c r="P143" s="168">
        <f>P144+P155+P226</f>
        <v>0</v>
      </c>
      <c r="Q143" s="80"/>
      <c r="R143" s="168">
        <f>R144+R155+R226</f>
        <v>0</v>
      </c>
      <c r="S143" s="80"/>
      <c r="T143" s="169">
        <f>T144+T155+T226</f>
        <v>0</v>
      </c>
      <c r="U143" s="35"/>
      <c r="V143" s="35"/>
      <c r="W143" s="35"/>
      <c r="X143" s="35"/>
      <c r="Y143" s="35"/>
      <c r="Z143" s="35"/>
      <c r="AA143" s="35"/>
      <c r="AB143" s="35"/>
      <c r="AC143" s="35"/>
      <c r="AD143" s="35"/>
      <c r="AE143" s="35"/>
      <c r="AT143" s="18" t="s">
        <v>72</v>
      </c>
      <c r="AU143" s="18" t="s">
        <v>106</v>
      </c>
      <c r="BK143" s="170">
        <f>BK144+BK155+BK226</f>
        <v>0</v>
      </c>
    </row>
    <row r="144" spans="1:63" s="12" customFormat="1" ht="25.95" customHeight="1">
      <c r="B144" s="171"/>
      <c r="C144" s="172"/>
      <c r="D144" s="173" t="s">
        <v>72</v>
      </c>
      <c r="E144" s="174" t="s">
        <v>909</v>
      </c>
      <c r="F144" s="174" t="s">
        <v>910</v>
      </c>
      <c r="G144" s="172"/>
      <c r="H144" s="172"/>
      <c r="I144" s="175"/>
      <c r="J144" s="176">
        <f>BK144</f>
        <v>0</v>
      </c>
      <c r="K144" s="172"/>
      <c r="L144" s="177"/>
      <c r="M144" s="178"/>
      <c r="N144" s="179"/>
      <c r="O144" s="179"/>
      <c r="P144" s="180">
        <f>P145+SUM(P146:P149)+P152</f>
        <v>0</v>
      </c>
      <c r="Q144" s="179"/>
      <c r="R144" s="180">
        <f>R145+SUM(R146:R149)+R152</f>
        <v>0</v>
      </c>
      <c r="S144" s="179"/>
      <c r="T144" s="181">
        <f>T145+SUM(T146:T149)+T152</f>
        <v>0</v>
      </c>
      <c r="AR144" s="182" t="s">
        <v>81</v>
      </c>
      <c r="AT144" s="183" t="s">
        <v>72</v>
      </c>
      <c r="AU144" s="183" t="s">
        <v>73</v>
      </c>
      <c r="AY144" s="182" t="s">
        <v>131</v>
      </c>
      <c r="BK144" s="184">
        <f>BK145+SUM(BK146:BK149)+BK152</f>
        <v>0</v>
      </c>
    </row>
    <row r="145" spans="1:65" s="2" customFormat="1" ht="55.5" customHeight="1">
      <c r="A145" s="35"/>
      <c r="B145" s="36"/>
      <c r="C145" s="187" t="s">
        <v>81</v>
      </c>
      <c r="D145" s="187" t="s">
        <v>134</v>
      </c>
      <c r="E145" s="188" t="s">
        <v>911</v>
      </c>
      <c r="F145" s="189" t="s">
        <v>912</v>
      </c>
      <c r="G145" s="190" t="s">
        <v>913</v>
      </c>
      <c r="H145" s="191">
        <v>1</v>
      </c>
      <c r="I145" s="192"/>
      <c r="J145" s="193">
        <f>ROUND(I145*H145,2)</f>
        <v>0</v>
      </c>
      <c r="K145" s="189" t="s">
        <v>1</v>
      </c>
      <c r="L145" s="40"/>
      <c r="M145" s="194" t="s">
        <v>1</v>
      </c>
      <c r="N145" s="195" t="s">
        <v>38</v>
      </c>
      <c r="O145" s="72"/>
      <c r="P145" s="196">
        <f>O145*H145</f>
        <v>0</v>
      </c>
      <c r="Q145" s="196">
        <v>0</v>
      </c>
      <c r="R145" s="196">
        <f>Q145*H145</f>
        <v>0</v>
      </c>
      <c r="S145" s="196">
        <v>0</v>
      </c>
      <c r="T145" s="197">
        <f>S145*H145</f>
        <v>0</v>
      </c>
      <c r="U145" s="35"/>
      <c r="V145" s="35"/>
      <c r="W145" s="35"/>
      <c r="X145" s="35"/>
      <c r="Y145" s="35"/>
      <c r="Z145" s="35"/>
      <c r="AA145" s="35"/>
      <c r="AB145" s="35"/>
      <c r="AC145" s="35"/>
      <c r="AD145" s="35"/>
      <c r="AE145" s="35"/>
      <c r="AR145" s="198" t="s">
        <v>139</v>
      </c>
      <c r="AT145" s="198" t="s">
        <v>134</v>
      </c>
      <c r="AU145" s="198" t="s">
        <v>81</v>
      </c>
      <c r="AY145" s="18" t="s">
        <v>131</v>
      </c>
      <c r="BE145" s="199">
        <f>IF(N145="základní",J145,0)</f>
        <v>0</v>
      </c>
      <c r="BF145" s="199">
        <f>IF(N145="snížená",J145,0)</f>
        <v>0</v>
      </c>
      <c r="BG145" s="199">
        <f>IF(N145="zákl. přenesená",J145,0)</f>
        <v>0</v>
      </c>
      <c r="BH145" s="199">
        <f>IF(N145="sníž. přenesená",J145,0)</f>
        <v>0</v>
      </c>
      <c r="BI145" s="199">
        <f>IF(N145="nulová",J145,0)</f>
        <v>0</v>
      </c>
      <c r="BJ145" s="18" t="s">
        <v>81</v>
      </c>
      <c r="BK145" s="199">
        <f>ROUND(I145*H145,2)</f>
        <v>0</v>
      </c>
      <c r="BL145" s="18" t="s">
        <v>139</v>
      </c>
      <c r="BM145" s="198" t="s">
        <v>914</v>
      </c>
    </row>
    <row r="146" spans="1:65" s="2" customFormat="1" ht="38.4">
      <c r="A146" s="35"/>
      <c r="B146" s="36"/>
      <c r="C146" s="37"/>
      <c r="D146" s="200" t="s">
        <v>140</v>
      </c>
      <c r="E146" s="37"/>
      <c r="F146" s="201" t="s">
        <v>912</v>
      </c>
      <c r="G146" s="37"/>
      <c r="H146" s="37"/>
      <c r="I146" s="202"/>
      <c r="J146" s="37"/>
      <c r="K146" s="37"/>
      <c r="L146" s="40"/>
      <c r="M146" s="203"/>
      <c r="N146" s="204"/>
      <c r="O146" s="72"/>
      <c r="P146" s="72"/>
      <c r="Q146" s="72"/>
      <c r="R146" s="72"/>
      <c r="S146" s="72"/>
      <c r="T146" s="73"/>
      <c r="U146" s="35"/>
      <c r="V146" s="35"/>
      <c r="W146" s="35"/>
      <c r="X146" s="35"/>
      <c r="Y146" s="35"/>
      <c r="Z146" s="35"/>
      <c r="AA146" s="35"/>
      <c r="AB146" s="35"/>
      <c r="AC146" s="35"/>
      <c r="AD146" s="35"/>
      <c r="AE146" s="35"/>
      <c r="AT146" s="18" t="s">
        <v>140</v>
      </c>
      <c r="AU146" s="18" t="s">
        <v>81</v>
      </c>
    </row>
    <row r="147" spans="1:65" s="2" customFormat="1" ht="24.15" customHeight="1">
      <c r="A147" s="35"/>
      <c r="B147" s="36"/>
      <c r="C147" s="187" t="s">
        <v>83</v>
      </c>
      <c r="D147" s="187" t="s">
        <v>134</v>
      </c>
      <c r="E147" s="188" t="s">
        <v>915</v>
      </c>
      <c r="F147" s="189" t="s">
        <v>916</v>
      </c>
      <c r="G147" s="190" t="s">
        <v>913</v>
      </c>
      <c r="H147" s="191">
        <v>1</v>
      </c>
      <c r="I147" s="192"/>
      <c r="J147" s="193">
        <f>ROUND(I147*H147,2)</f>
        <v>0</v>
      </c>
      <c r="K147" s="189" t="s">
        <v>1</v>
      </c>
      <c r="L147" s="40"/>
      <c r="M147" s="194" t="s">
        <v>1</v>
      </c>
      <c r="N147" s="195" t="s">
        <v>38</v>
      </c>
      <c r="O147" s="72"/>
      <c r="P147" s="196">
        <f>O147*H147</f>
        <v>0</v>
      </c>
      <c r="Q147" s="196">
        <v>0</v>
      </c>
      <c r="R147" s="196">
        <f>Q147*H147</f>
        <v>0</v>
      </c>
      <c r="S147" s="196">
        <v>0</v>
      </c>
      <c r="T147" s="197">
        <f>S147*H147</f>
        <v>0</v>
      </c>
      <c r="U147" s="35"/>
      <c r="V147" s="35"/>
      <c r="W147" s="35"/>
      <c r="X147" s="35"/>
      <c r="Y147" s="35"/>
      <c r="Z147" s="35"/>
      <c r="AA147" s="35"/>
      <c r="AB147" s="35"/>
      <c r="AC147" s="35"/>
      <c r="AD147" s="35"/>
      <c r="AE147" s="35"/>
      <c r="AR147" s="198" t="s">
        <v>139</v>
      </c>
      <c r="AT147" s="198" t="s">
        <v>134</v>
      </c>
      <c r="AU147" s="198" t="s">
        <v>81</v>
      </c>
      <c r="AY147" s="18" t="s">
        <v>131</v>
      </c>
      <c r="BE147" s="199">
        <f>IF(N147="základní",J147,0)</f>
        <v>0</v>
      </c>
      <c r="BF147" s="199">
        <f>IF(N147="snížená",J147,0)</f>
        <v>0</v>
      </c>
      <c r="BG147" s="199">
        <f>IF(N147="zákl. přenesená",J147,0)</f>
        <v>0</v>
      </c>
      <c r="BH147" s="199">
        <f>IF(N147="sníž. přenesená",J147,0)</f>
        <v>0</v>
      </c>
      <c r="BI147" s="199">
        <f>IF(N147="nulová",J147,0)</f>
        <v>0</v>
      </c>
      <c r="BJ147" s="18" t="s">
        <v>81</v>
      </c>
      <c r="BK147" s="199">
        <f>ROUND(I147*H147,2)</f>
        <v>0</v>
      </c>
      <c r="BL147" s="18" t="s">
        <v>139</v>
      </c>
      <c r="BM147" s="198" t="s">
        <v>917</v>
      </c>
    </row>
    <row r="148" spans="1:65" s="2" customFormat="1" ht="19.2">
      <c r="A148" s="35"/>
      <c r="B148" s="36"/>
      <c r="C148" s="37"/>
      <c r="D148" s="200" t="s">
        <v>140</v>
      </c>
      <c r="E148" s="37"/>
      <c r="F148" s="201" t="s">
        <v>916</v>
      </c>
      <c r="G148" s="37"/>
      <c r="H148" s="37"/>
      <c r="I148" s="202"/>
      <c r="J148" s="37"/>
      <c r="K148" s="37"/>
      <c r="L148" s="40"/>
      <c r="M148" s="203"/>
      <c r="N148" s="204"/>
      <c r="O148" s="72"/>
      <c r="P148" s="72"/>
      <c r="Q148" s="72"/>
      <c r="R148" s="72"/>
      <c r="S148" s="72"/>
      <c r="T148" s="73"/>
      <c r="U148" s="35"/>
      <c r="V148" s="35"/>
      <c r="W148" s="35"/>
      <c r="X148" s="35"/>
      <c r="Y148" s="35"/>
      <c r="Z148" s="35"/>
      <c r="AA148" s="35"/>
      <c r="AB148" s="35"/>
      <c r="AC148" s="35"/>
      <c r="AD148" s="35"/>
      <c r="AE148" s="35"/>
      <c r="AT148" s="18" t="s">
        <v>140</v>
      </c>
      <c r="AU148" s="18" t="s">
        <v>81</v>
      </c>
    </row>
    <row r="149" spans="1:65" s="12" customFormat="1" ht="22.8" customHeight="1">
      <c r="B149" s="171"/>
      <c r="C149" s="172"/>
      <c r="D149" s="173" t="s">
        <v>72</v>
      </c>
      <c r="E149" s="185" t="s">
        <v>918</v>
      </c>
      <c r="F149" s="185" t="s">
        <v>919</v>
      </c>
      <c r="G149" s="172"/>
      <c r="H149" s="172"/>
      <c r="I149" s="175"/>
      <c r="J149" s="186">
        <f>BK149</f>
        <v>0</v>
      </c>
      <c r="K149" s="172"/>
      <c r="L149" s="177"/>
      <c r="M149" s="178"/>
      <c r="N149" s="179"/>
      <c r="O149" s="179"/>
      <c r="P149" s="180">
        <f>SUM(P150:P151)</f>
        <v>0</v>
      </c>
      <c r="Q149" s="179"/>
      <c r="R149" s="180">
        <f>SUM(R150:R151)</f>
        <v>0</v>
      </c>
      <c r="S149" s="179"/>
      <c r="T149" s="181">
        <f>SUM(T150:T151)</f>
        <v>0</v>
      </c>
      <c r="AR149" s="182" t="s">
        <v>81</v>
      </c>
      <c r="AT149" s="183" t="s">
        <v>72</v>
      </c>
      <c r="AU149" s="183" t="s">
        <v>81</v>
      </c>
      <c r="AY149" s="182" t="s">
        <v>131</v>
      </c>
      <c r="BK149" s="184">
        <f>SUM(BK150:BK151)</f>
        <v>0</v>
      </c>
    </row>
    <row r="150" spans="1:65" s="2" customFormat="1" ht="24.15" customHeight="1">
      <c r="A150" s="35"/>
      <c r="B150" s="36"/>
      <c r="C150" s="187" t="s">
        <v>152</v>
      </c>
      <c r="D150" s="187" t="s">
        <v>134</v>
      </c>
      <c r="E150" s="188" t="s">
        <v>920</v>
      </c>
      <c r="F150" s="189" t="s">
        <v>921</v>
      </c>
      <c r="G150" s="190" t="s">
        <v>210</v>
      </c>
      <c r="H150" s="191">
        <v>1</v>
      </c>
      <c r="I150" s="192"/>
      <c r="J150" s="193">
        <f>ROUND(I150*H150,2)</f>
        <v>0</v>
      </c>
      <c r="K150" s="189" t="s">
        <v>1</v>
      </c>
      <c r="L150" s="40"/>
      <c r="M150" s="194" t="s">
        <v>1</v>
      </c>
      <c r="N150" s="195" t="s">
        <v>38</v>
      </c>
      <c r="O150" s="72"/>
      <c r="P150" s="196">
        <f>O150*H150</f>
        <v>0</v>
      </c>
      <c r="Q150" s="196">
        <v>0</v>
      </c>
      <c r="R150" s="196">
        <f>Q150*H150</f>
        <v>0</v>
      </c>
      <c r="S150" s="196">
        <v>0</v>
      </c>
      <c r="T150" s="197">
        <f>S150*H150</f>
        <v>0</v>
      </c>
      <c r="U150" s="35"/>
      <c r="V150" s="35"/>
      <c r="W150" s="35"/>
      <c r="X150" s="35"/>
      <c r="Y150" s="35"/>
      <c r="Z150" s="35"/>
      <c r="AA150" s="35"/>
      <c r="AB150" s="35"/>
      <c r="AC150" s="35"/>
      <c r="AD150" s="35"/>
      <c r="AE150" s="35"/>
      <c r="AR150" s="198" t="s">
        <v>139</v>
      </c>
      <c r="AT150" s="198" t="s">
        <v>134</v>
      </c>
      <c r="AU150" s="198" t="s">
        <v>83</v>
      </c>
      <c r="AY150" s="18" t="s">
        <v>131</v>
      </c>
      <c r="BE150" s="199">
        <f>IF(N150="základní",J150,0)</f>
        <v>0</v>
      </c>
      <c r="BF150" s="199">
        <f>IF(N150="snížená",J150,0)</f>
        <v>0</v>
      </c>
      <c r="BG150" s="199">
        <f>IF(N150="zákl. přenesená",J150,0)</f>
        <v>0</v>
      </c>
      <c r="BH150" s="199">
        <f>IF(N150="sníž. přenesená",J150,0)</f>
        <v>0</v>
      </c>
      <c r="BI150" s="199">
        <f>IF(N150="nulová",J150,0)</f>
        <v>0</v>
      </c>
      <c r="BJ150" s="18" t="s">
        <v>81</v>
      </c>
      <c r="BK150" s="199">
        <f>ROUND(I150*H150,2)</f>
        <v>0</v>
      </c>
      <c r="BL150" s="18" t="s">
        <v>139</v>
      </c>
      <c r="BM150" s="198" t="s">
        <v>922</v>
      </c>
    </row>
    <row r="151" spans="1:65" s="2" customFormat="1" ht="19.2">
      <c r="A151" s="35"/>
      <c r="B151" s="36"/>
      <c r="C151" s="37"/>
      <c r="D151" s="200" t="s">
        <v>140</v>
      </c>
      <c r="E151" s="37"/>
      <c r="F151" s="201" t="s">
        <v>921</v>
      </c>
      <c r="G151" s="37"/>
      <c r="H151" s="37"/>
      <c r="I151" s="202"/>
      <c r="J151" s="37"/>
      <c r="K151" s="37"/>
      <c r="L151" s="40"/>
      <c r="M151" s="203"/>
      <c r="N151" s="204"/>
      <c r="O151" s="72"/>
      <c r="P151" s="72"/>
      <c r="Q151" s="72"/>
      <c r="R151" s="72"/>
      <c r="S151" s="72"/>
      <c r="T151" s="73"/>
      <c r="U151" s="35"/>
      <c r="V151" s="35"/>
      <c r="W151" s="35"/>
      <c r="X151" s="35"/>
      <c r="Y151" s="35"/>
      <c r="Z151" s="35"/>
      <c r="AA151" s="35"/>
      <c r="AB151" s="35"/>
      <c r="AC151" s="35"/>
      <c r="AD151" s="35"/>
      <c r="AE151" s="35"/>
      <c r="AT151" s="18" t="s">
        <v>140</v>
      </c>
      <c r="AU151" s="18" t="s">
        <v>83</v>
      </c>
    </row>
    <row r="152" spans="1:65" s="12" customFormat="1" ht="22.8" customHeight="1">
      <c r="B152" s="171"/>
      <c r="C152" s="172"/>
      <c r="D152" s="173" t="s">
        <v>72</v>
      </c>
      <c r="E152" s="185" t="s">
        <v>923</v>
      </c>
      <c r="F152" s="185" t="s">
        <v>924</v>
      </c>
      <c r="G152" s="172"/>
      <c r="H152" s="172"/>
      <c r="I152" s="175"/>
      <c r="J152" s="186">
        <f>BK152</f>
        <v>0</v>
      </c>
      <c r="K152" s="172"/>
      <c r="L152" s="177"/>
      <c r="M152" s="178"/>
      <c r="N152" s="179"/>
      <c r="O152" s="179"/>
      <c r="P152" s="180">
        <f>SUM(P153:P154)</f>
        <v>0</v>
      </c>
      <c r="Q152" s="179"/>
      <c r="R152" s="180">
        <f>SUM(R153:R154)</f>
        <v>0</v>
      </c>
      <c r="S152" s="179"/>
      <c r="T152" s="181">
        <f>SUM(T153:T154)</f>
        <v>0</v>
      </c>
      <c r="AR152" s="182" t="s">
        <v>81</v>
      </c>
      <c r="AT152" s="183" t="s">
        <v>72</v>
      </c>
      <c r="AU152" s="183" t="s">
        <v>81</v>
      </c>
      <c r="AY152" s="182" t="s">
        <v>131</v>
      </c>
      <c r="BK152" s="184">
        <f>SUM(BK153:BK154)</f>
        <v>0</v>
      </c>
    </row>
    <row r="153" spans="1:65" s="2" customFormat="1" ht="24.15" customHeight="1">
      <c r="A153" s="35"/>
      <c r="B153" s="36"/>
      <c r="C153" s="187" t="s">
        <v>139</v>
      </c>
      <c r="D153" s="187" t="s">
        <v>134</v>
      </c>
      <c r="E153" s="188" t="s">
        <v>925</v>
      </c>
      <c r="F153" s="189" t="s">
        <v>926</v>
      </c>
      <c r="G153" s="190" t="s">
        <v>388</v>
      </c>
      <c r="H153" s="191">
        <v>1</v>
      </c>
      <c r="I153" s="192"/>
      <c r="J153" s="193">
        <f>ROUND(I153*H153,2)</f>
        <v>0</v>
      </c>
      <c r="K153" s="189" t="s">
        <v>1</v>
      </c>
      <c r="L153" s="40"/>
      <c r="M153" s="194" t="s">
        <v>1</v>
      </c>
      <c r="N153" s="195" t="s">
        <v>38</v>
      </c>
      <c r="O153" s="72"/>
      <c r="P153" s="196">
        <f>O153*H153</f>
        <v>0</v>
      </c>
      <c r="Q153" s="196">
        <v>0</v>
      </c>
      <c r="R153" s="196">
        <f>Q153*H153</f>
        <v>0</v>
      </c>
      <c r="S153" s="196">
        <v>0</v>
      </c>
      <c r="T153" s="197">
        <f>S153*H153</f>
        <v>0</v>
      </c>
      <c r="U153" s="35"/>
      <c r="V153" s="35"/>
      <c r="W153" s="35"/>
      <c r="X153" s="35"/>
      <c r="Y153" s="35"/>
      <c r="Z153" s="35"/>
      <c r="AA153" s="35"/>
      <c r="AB153" s="35"/>
      <c r="AC153" s="35"/>
      <c r="AD153" s="35"/>
      <c r="AE153" s="35"/>
      <c r="AR153" s="198" t="s">
        <v>139</v>
      </c>
      <c r="AT153" s="198" t="s">
        <v>134</v>
      </c>
      <c r="AU153" s="198" t="s">
        <v>83</v>
      </c>
      <c r="AY153" s="18" t="s">
        <v>131</v>
      </c>
      <c r="BE153" s="199">
        <f>IF(N153="základní",J153,0)</f>
        <v>0</v>
      </c>
      <c r="BF153" s="199">
        <f>IF(N153="snížená",J153,0)</f>
        <v>0</v>
      </c>
      <c r="BG153" s="199">
        <f>IF(N153="zákl. přenesená",J153,0)</f>
        <v>0</v>
      </c>
      <c r="BH153" s="199">
        <f>IF(N153="sníž. přenesená",J153,0)</f>
        <v>0</v>
      </c>
      <c r="BI153" s="199">
        <f>IF(N153="nulová",J153,0)</f>
        <v>0</v>
      </c>
      <c r="BJ153" s="18" t="s">
        <v>81</v>
      </c>
      <c r="BK153" s="199">
        <f>ROUND(I153*H153,2)</f>
        <v>0</v>
      </c>
      <c r="BL153" s="18" t="s">
        <v>139</v>
      </c>
      <c r="BM153" s="198" t="s">
        <v>83</v>
      </c>
    </row>
    <row r="154" spans="1:65" s="2" customFormat="1" ht="19.2">
      <c r="A154" s="35"/>
      <c r="B154" s="36"/>
      <c r="C154" s="37"/>
      <c r="D154" s="200" t="s">
        <v>140</v>
      </c>
      <c r="E154" s="37"/>
      <c r="F154" s="201" t="s">
        <v>926</v>
      </c>
      <c r="G154" s="37"/>
      <c r="H154" s="37"/>
      <c r="I154" s="202"/>
      <c r="J154" s="37"/>
      <c r="K154" s="37"/>
      <c r="L154" s="40"/>
      <c r="M154" s="203"/>
      <c r="N154" s="204"/>
      <c r="O154" s="72"/>
      <c r="P154" s="72"/>
      <c r="Q154" s="72"/>
      <c r="R154" s="72"/>
      <c r="S154" s="72"/>
      <c r="T154" s="73"/>
      <c r="U154" s="35"/>
      <c r="V154" s="35"/>
      <c r="W154" s="35"/>
      <c r="X154" s="35"/>
      <c r="Y154" s="35"/>
      <c r="Z154" s="35"/>
      <c r="AA154" s="35"/>
      <c r="AB154" s="35"/>
      <c r="AC154" s="35"/>
      <c r="AD154" s="35"/>
      <c r="AE154" s="35"/>
      <c r="AT154" s="18" t="s">
        <v>140</v>
      </c>
      <c r="AU154" s="18" t="s">
        <v>83</v>
      </c>
    </row>
    <row r="155" spans="1:65" s="12" customFormat="1" ht="25.95" customHeight="1">
      <c r="B155" s="171"/>
      <c r="C155" s="172"/>
      <c r="D155" s="173" t="s">
        <v>72</v>
      </c>
      <c r="E155" s="174" t="s">
        <v>927</v>
      </c>
      <c r="F155" s="174" t="s">
        <v>928</v>
      </c>
      <c r="G155" s="172"/>
      <c r="H155" s="172"/>
      <c r="I155" s="175"/>
      <c r="J155" s="176">
        <f>BK155</f>
        <v>0</v>
      </c>
      <c r="K155" s="172"/>
      <c r="L155" s="177"/>
      <c r="M155" s="178"/>
      <c r="N155" s="179"/>
      <c r="O155" s="179"/>
      <c r="P155" s="180">
        <f>P156+P159+P162+P165+P178+P181+P184+P187+P190+P193+P198+P201+P204+P211+P214+P217+P222+P223</f>
        <v>0</v>
      </c>
      <c r="Q155" s="179"/>
      <c r="R155" s="180">
        <f>R156+R159+R162+R165+R178+R181+R184+R187+R190+R193+R198+R201+R204+R211+R214+R217+R222+R223</f>
        <v>0</v>
      </c>
      <c r="S155" s="179"/>
      <c r="T155" s="181">
        <f>T156+T159+T162+T165+T178+T181+T184+T187+T190+T193+T198+T201+T204+T211+T214+T217+T222+T223</f>
        <v>0</v>
      </c>
      <c r="AR155" s="182" t="s">
        <v>81</v>
      </c>
      <c r="AT155" s="183" t="s">
        <v>72</v>
      </c>
      <c r="AU155" s="183" t="s">
        <v>73</v>
      </c>
      <c r="AY155" s="182" t="s">
        <v>131</v>
      </c>
      <c r="BK155" s="184">
        <f>BK156+BK159+BK162+BK165+BK178+BK181+BK184+BK187+BK190+BK193+BK198+BK201+BK204+BK211+BK214+BK217+BK222+BK223</f>
        <v>0</v>
      </c>
    </row>
    <row r="156" spans="1:65" s="12" customFormat="1" ht="22.8" customHeight="1">
      <c r="B156" s="171"/>
      <c r="C156" s="172"/>
      <c r="D156" s="173" t="s">
        <v>72</v>
      </c>
      <c r="E156" s="185" t="s">
        <v>929</v>
      </c>
      <c r="F156" s="185" t="s">
        <v>930</v>
      </c>
      <c r="G156" s="172"/>
      <c r="H156" s="172"/>
      <c r="I156" s="175"/>
      <c r="J156" s="186">
        <f>BK156</f>
        <v>0</v>
      </c>
      <c r="K156" s="172"/>
      <c r="L156" s="177"/>
      <c r="M156" s="178"/>
      <c r="N156" s="179"/>
      <c r="O156" s="179"/>
      <c r="P156" s="180">
        <f>SUM(P157:P158)</f>
        <v>0</v>
      </c>
      <c r="Q156" s="179"/>
      <c r="R156" s="180">
        <f>SUM(R157:R158)</f>
        <v>0</v>
      </c>
      <c r="S156" s="179"/>
      <c r="T156" s="181">
        <f>SUM(T157:T158)</f>
        <v>0</v>
      </c>
      <c r="AR156" s="182" t="s">
        <v>81</v>
      </c>
      <c r="AT156" s="183" t="s">
        <v>72</v>
      </c>
      <c r="AU156" s="183" t="s">
        <v>81</v>
      </c>
      <c r="AY156" s="182" t="s">
        <v>131</v>
      </c>
      <c r="BK156" s="184">
        <f>SUM(BK157:BK158)</f>
        <v>0</v>
      </c>
    </row>
    <row r="157" spans="1:65" s="2" customFormat="1" ht="66.75" customHeight="1">
      <c r="A157" s="35"/>
      <c r="B157" s="36"/>
      <c r="C157" s="187" t="s">
        <v>166</v>
      </c>
      <c r="D157" s="187" t="s">
        <v>134</v>
      </c>
      <c r="E157" s="188" t="s">
        <v>931</v>
      </c>
      <c r="F157" s="189" t="s">
        <v>932</v>
      </c>
      <c r="G157" s="190" t="s">
        <v>913</v>
      </c>
      <c r="H157" s="191">
        <v>6</v>
      </c>
      <c r="I157" s="192"/>
      <c r="J157" s="193">
        <f>ROUND(I157*H157,2)</f>
        <v>0</v>
      </c>
      <c r="K157" s="189" t="s">
        <v>1</v>
      </c>
      <c r="L157" s="40"/>
      <c r="M157" s="194" t="s">
        <v>1</v>
      </c>
      <c r="N157" s="195" t="s">
        <v>38</v>
      </c>
      <c r="O157" s="72"/>
      <c r="P157" s="196">
        <f>O157*H157</f>
        <v>0</v>
      </c>
      <c r="Q157" s="196">
        <v>0</v>
      </c>
      <c r="R157" s="196">
        <f>Q157*H157</f>
        <v>0</v>
      </c>
      <c r="S157" s="196">
        <v>0</v>
      </c>
      <c r="T157" s="197">
        <f>S157*H157</f>
        <v>0</v>
      </c>
      <c r="U157" s="35"/>
      <c r="V157" s="35"/>
      <c r="W157" s="35"/>
      <c r="X157" s="35"/>
      <c r="Y157" s="35"/>
      <c r="Z157" s="35"/>
      <c r="AA157" s="35"/>
      <c r="AB157" s="35"/>
      <c r="AC157" s="35"/>
      <c r="AD157" s="35"/>
      <c r="AE157" s="35"/>
      <c r="AR157" s="198" t="s">
        <v>139</v>
      </c>
      <c r="AT157" s="198" t="s">
        <v>134</v>
      </c>
      <c r="AU157" s="198" t="s">
        <v>83</v>
      </c>
      <c r="AY157" s="18" t="s">
        <v>131</v>
      </c>
      <c r="BE157" s="199">
        <f>IF(N157="základní",J157,0)</f>
        <v>0</v>
      </c>
      <c r="BF157" s="199">
        <f>IF(N157="snížená",J157,0)</f>
        <v>0</v>
      </c>
      <c r="BG157" s="199">
        <f>IF(N157="zákl. přenesená",J157,0)</f>
        <v>0</v>
      </c>
      <c r="BH157" s="199">
        <f>IF(N157="sníž. přenesená",J157,0)</f>
        <v>0</v>
      </c>
      <c r="BI157" s="199">
        <f>IF(N157="nulová",J157,0)</f>
        <v>0</v>
      </c>
      <c r="BJ157" s="18" t="s">
        <v>81</v>
      </c>
      <c r="BK157" s="199">
        <f>ROUND(I157*H157,2)</f>
        <v>0</v>
      </c>
      <c r="BL157" s="18" t="s">
        <v>139</v>
      </c>
      <c r="BM157" s="198" t="s">
        <v>139</v>
      </c>
    </row>
    <row r="158" spans="1:65" s="2" customFormat="1" ht="115.2">
      <c r="A158" s="35"/>
      <c r="B158" s="36"/>
      <c r="C158" s="37"/>
      <c r="D158" s="200" t="s">
        <v>140</v>
      </c>
      <c r="E158" s="37"/>
      <c r="F158" s="201" t="s">
        <v>933</v>
      </c>
      <c r="G158" s="37"/>
      <c r="H158" s="37"/>
      <c r="I158" s="202"/>
      <c r="J158" s="37"/>
      <c r="K158" s="37"/>
      <c r="L158" s="40"/>
      <c r="M158" s="203"/>
      <c r="N158" s="204"/>
      <c r="O158" s="72"/>
      <c r="P158" s="72"/>
      <c r="Q158" s="72"/>
      <c r="R158" s="72"/>
      <c r="S158" s="72"/>
      <c r="T158" s="73"/>
      <c r="U158" s="35"/>
      <c r="V158" s="35"/>
      <c r="W158" s="35"/>
      <c r="X158" s="35"/>
      <c r="Y158" s="35"/>
      <c r="Z158" s="35"/>
      <c r="AA158" s="35"/>
      <c r="AB158" s="35"/>
      <c r="AC158" s="35"/>
      <c r="AD158" s="35"/>
      <c r="AE158" s="35"/>
      <c r="AT158" s="18" t="s">
        <v>140</v>
      </c>
      <c r="AU158" s="18" t="s">
        <v>83</v>
      </c>
    </row>
    <row r="159" spans="1:65" s="12" customFormat="1" ht="22.8" customHeight="1">
      <c r="B159" s="171"/>
      <c r="C159" s="172"/>
      <c r="D159" s="173" t="s">
        <v>72</v>
      </c>
      <c r="E159" s="185" t="s">
        <v>934</v>
      </c>
      <c r="F159" s="185" t="s">
        <v>935</v>
      </c>
      <c r="G159" s="172"/>
      <c r="H159" s="172"/>
      <c r="I159" s="175"/>
      <c r="J159" s="186">
        <f>BK159</f>
        <v>0</v>
      </c>
      <c r="K159" s="172"/>
      <c r="L159" s="177"/>
      <c r="M159" s="178"/>
      <c r="N159" s="179"/>
      <c r="O159" s="179"/>
      <c r="P159" s="180">
        <f>SUM(P160:P161)</f>
        <v>0</v>
      </c>
      <c r="Q159" s="179"/>
      <c r="R159" s="180">
        <f>SUM(R160:R161)</f>
        <v>0</v>
      </c>
      <c r="S159" s="179"/>
      <c r="T159" s="181">
        <f>SUM(T160:T161)</f>
        <v>0</v>
      </c>
      <c r="AR159" s="182" t="s">
        <v>81</v>
      </c>
      <c r="AT159" s="183" t="s">
        <v>72</v>
      </c>
      <c r="AU159" s="183" t="s">
        <v>81</v>
      </c>
      <c r="AY159" s="182" t="s">
        <v>131</v>
      </c>
      <c r="BK159" s="184">
        <f>SUM(BK160:BK161)</f>
        <v>0</v>
      </c>
    </row>
    <row r="160" spans="1:65" s="2" customFormat="1" ht="16.5" customHeight="1">
      <c r="A160" s="35"/>
      <c r="B160" s="36"/>
      <c r="C160" s="187" t="s">
        <v>156</v>
      </c>
      <c r="D160" s="187" t="s">
        <v>134</v>
      </c>
      <c r="E160" s="188" t="s">
        <v>936</v>
      </c>
      <c r="F160" s="189" t="s">
        <v>937</v>
      </c>
      <c r="G160" s="190" t="s">
        <v>210</v>
      </c>
      <c r="H160" s="191">
        <v>1</v>
      </c>
      <c r="I160" s="192"/>
      <c r="J160" s="193">
        <f>ROUND(I160*H160,2)</f>
        <v>0</v>
      </c>
      <c r="K160" s="189" t="s">
        <v>1</v>
      </c>
      <c r="L160" s="40"/>
      <c r="M160" s="194" t="s">
        <v>1</v>
      </c>
      <c r="N160" s="195" t="s">
        <v>38</v>
      </c>
      <c r="O160" s="72"/>
      <c r="P160" s="196">
        <f>O160*H160</f>
        <v>0</v>
      </c>
      <c r="Q160" s="196">
        <v>0</v>
      </c>
      <c r="R160" s="196">
        <f>Q160*H160</f>
        <v>0</v>
      </c>
      <c r="S160" s="196">
        <v>0</v>
      </c>
      <c r="T160" s="197">
        <f>S160*H160</f>
        <v>0</v>
      </c>
      <c r="U160" s="35"/>
      <c r="V160" s="35"/>
      <c r="W160" s="35"/>
      <c r="X160" s="35"/>
      <c r="Y160" s="35"/>
      <c r="Z160" s="35"/>
      <c r="AA160" s="35"/>
      <c r="AB160" s="35"/>
      <c r="AC160" s="35"/>
      <c r="AD160" s="35"/>
      <c r="AE160" s="35"/>
      <c r="AR160" s="198" t="s">
        <v>139</v>
      </c>
      <c r="AT160" s="198" t="s">
        <v>134</v>
      </c>
      <c r="AU160" s="198" t="s">
        <v>83</v>
      </c>
      <c r="AY160" s="18" t="s">
        <v>131</v>
      </c>
      <c r="BE160" s="199">
        <f>IF(N160="základní",J160,0)</f>
        <v>0</v>
      </c>
      <c r="BF160" s="199">
        <f>IF(N160="snížená",J160,0)</f>
        <v>0</v>
      </c>
      <c r="BG160" s="199">
        <f>IF(N160="zákl. přenesená",J160,0)</f>
        <v>0</v>
      </c>
      <c r="BH160" s="199">
        <f>IF(N160="sníž. přenesená",J160,0)</f>
        <v>0</v>
      </c>
      <c r="BI160" s="199">
        <f>IF(N160="nulová",J160,0)</f>
        <v>0</v>
      </c>
      <c r="BJ160" s="18" t="s">
        <v>81</v>
      </c>
      <c r="BK160" s="199">
        <f>ROUND(I160*H160,2)</f>
        <v>0</v>
      </c>
      <c r="BL160" s="18" t="s">
        <v>139</v>
      </c>
      <c r="BM160" s="198" t="s">
        <v>156</v>
      </c>
    </row>
    <row r="161" spans="1:65" s="2" customFormat="1" ht="10.199999999999999">
      <c r="A161" s="35"/>
      <c r="B161" s="36"/>
      <c r="C161" s="37"/>
      <c r="D161" s="200" t="s">
        <v>140</v>
      </c>
      <c r="E161" s="37"/>
      <c r="F161" s="201" t="s">
        <v>937</v>
      </c>
      <c r="G161" s="37"/>
      <c r="H161" s="37"/>
      <c r="I161" s="202"/>
      <c r="J161" s="37"/>
      <c r="K161" s="37"/>
      <c r="L161" s="40"/>
      <c r="M161" s="203"/>
      <c r="N161" s="204"/>
      <c r="O161" s="72"/>
      <c r="P161" s="72"/>
      <c r="Q161" s="72"/>
      <c r="R161" s="72"/>
      <c r="S161" s="72"/>
      <c r="T161" s="73"/>
      <c r="U161" s="35"/>
      <c r="V161" s="35"/>
      <c r="W161" s="35"/>
      <c r="X161" s="35"/>
      <c r="Y161" s="35"/>
      <c r="Z161" s="35"/>
      <c r="AA161" s="35"/>
      <c r="AB161" s="35"/>
      <c r="AC161" s="35"/>
      <c r="AD161" s="35"/>
      <c r="AE161" s="35"/>
      <c r="AT161" s="18" t="s">
        <v>140</v>
      </c>
      <c r="AU161" s="18" t="s">
        <v>83</v>
      </c>
    </row>
    <row r="162" spans="1:65" s="12" customFormat="1" ht="22.8" customHeight="1">
      <c r="B162" s="171"/>
      <c r="C162" s="172"/>
      <c r="D162" s="173" t="s">
        <v>72</v>
      </c>
      <c r="E162" s="185" t="s">
        <v>938</v>
      </c>
      <c r="F162" s="185" t="s">
        <v>939</v>
      </c>
      <c r="G162" s="172"/>
      <c r="H162" s="172"/>
      <c r="I162" s="175"/>
      <c r="J162" s="186">
        <f>BK162</f>
        <v>0</v>
      </c>
      <c r="K162" s="172"/>
      <c r="L162" s="177"/>
      <c r="M162" s="178"/>
      <c r="N162" s="179"/>
      <c r="O162" s="179"/>
      <c r="P162" s="180">
        <f>SUM(P163:P164)</f>
        <v>0</v>
      </c>
      <c r="Q162" s="179"/>
      <c r="R162" s="180">
        <f>SUM(R163:R164)</f>
        <v>0</v>
      </c>
      <c r="S162" s="179"/>
      <c r="T162" s="181">
        <f>SUM(T163:T164)</f>
        <v>0</v>
      </c>
      <c r="AR162" s="182" t="s">
        <v>81</v>
      </c>
      <c r="AT162" s="183" t="s">
        <v>72</v>
      </c>
      <c r="AU162" s="183" t="s">
        <v>81</v>
      </c>
      <c r="AY162" s="182" t="s">
        <v>131</v>
      </c>
      <c r="BK162" s="184">
        <f>SUM(BK163:BK164)</f>
        <v>0</v>
      </c>
    </row>
    <row r="163" spans="1:65" s="2" customFormat="1" ht="16.5" customHeight="1">
      <c r="A163" s="35"/>
      <c r="B163" s="36"/>
      <c r="C163" s="187" t="s">
        <v>181</v>
      </c>
      <c r="D163" s="187" t="s">
        <v>134</v>
      </c>
      <c r="E163" s="188" t="s">
        <v>940</v>
      </c>
      <c r="F163" s="189" t="s">
        <v>941</v>
      </c>
      <c r="G163" s="190" t="s">
        <v>210</v>
      </c>
      <c r="H163" s="191">
        <v>6</v>
      </c>
      <c r="I163" s="192"/>
      <c r="J163" s="193">
        <f>ROUND(I163*H163,2)</f>
        <v>0</v>
      </c>
      <c r="K163" s="189" t="s">
        <v>1</v>
      </c>
      <c r="L163" s="40"/>
      <c r="M163" s="194" t="s">
        <v>1</v>
      </c>
      <c r="N163" s="195" t="s">
        <v>38</v>
      </c>
      <c r="O163" s="72"/>
      <c r="P163" s="196">
        <f>O163*H163</f>
        <v>0</v>
      </c>
      <c r="Q163" s="196">
        <v>0</v>
      </c>
      <c r="R163" s="196">
        <f>Q163*H163</f>
        <v>0</v>
      </c>
      <c r="S163" s="196">
        <v>0</v>
      </c>
      <c r="T163" s="197">
        <f>S163*H163</f>
        <v>0</v>
      </c>
      <c r="U163" s="35"/>
      <c r="V163" s="35"/>
      <c r="W163" s="35"/>
      <c r="X163" s="35"/>
      <c r="Y163" s="35"/>
      <c r="Z163" s="35"/>
      <c r="AA163" s="35"/>
      <c r="AB163" s="35"/>
      <c r="AC163" s="35"/>
      <c r="AD163" s="35"/>
      <c r="AE163" s="35"/>
      <c r="AR163" s="198" t="s">
        <v>139</v>
      </c>
      <c r="AT163" s="198" t="s">
        <v>134</v>
      </c>
      <c r="AU163" s="198" t="s">
        <v>83</v>
      </c>
      <c r="AY163" s="18" t="s">
        <v>131</v>
      </c>
      <c r="BE163" s="199">
        <f>IF(N163="základní",J163,0)</f>
        <v>0</v>
      </c>
      <c r="BF163" s="199">
        <f>IF(N163="snížená",J163,0)</f>
        <v>0</v>
      </c>
      <c r="BG163" s="199">
        <f>IF(N163="zákl. přenesená",J163,0)</f>
        <v>0</v>
      </c>
      <c r="BH163" s="199">
        <f>IF(N163="sníž. přenesená",J163,0)</f>
        <v>0</v>
      </c>
      <c r="BI163" s="199">
        <f>IF(N163="nulová",J163,0)</f>
        <v>0</v>
      </c>
      <c r="BJ163" s="18" t="s">
        <v>81</v>
      </c>
      <c r="BK163" s="199">
        <f>ROUND(I163*H163,2)</f>
        <v>0</v>
      </c>
      <c r="BL163" s="18" t="s">
        <v>139</v>
      </c>
      <c r="BM163" s="198" t="s">
        <v>162</v>
      </c>
    </row>
    <row r="164" spans="1:65" s="2" customFormat="1" ht="10.199999999999999">
      <c r="A164" s="35"/>
      <c r="B164" s="36"/>
      <c r="C164" s="37"/>
      <c r="D164" s="200" t="s">
        <v>140</v>
      </c>
      <c r="E164" s="37"/>
      <c r="F164" s="201" t="s">
        <v>941</v>
      </c>
      <c r="G164" s="37"/>
      <c r="H164" s="37"/>
      <c r="I164" s="202"/>
      <c r="J164" s="37"/>
      <c r="K164" s="37"/>
      <c r="L164" s="40"/>
      <c r="M164" s="203"/>
      <c r="N164" s="204"/>
      <c r="O164" s="72"/>
      <c r="P164" s="72"/>
      <c r="Q164" s="72"/>
      <c r="R164" s="72"/>
      <c r="S164" s="72"/>
      <c r="T164" s="73"/>
      <c r="U164" s="35"/>
      <c r="V164" s="35"/>
      <c r="W164" s="35"/>
      <c r="X164" s="35"/>
      <c r="Y164" s="35"/>
      <c r="Z164" s="35"/>
      <c r="AA164" s="35"/>
      <c r="AB164" s="35"/>
      <c r="AC164" s="35"/>
      <c r="AD164" s="35"/>
      <c r="AE164" s="35"/>
      <c r="AT164" s="18" t="s">
        <v>140</v>
      </c>
      <c r="AU164" s="18" t="s">
        <v>83</v>
      </c>
    </row>
    <row r="165" spans="1:65" s="12" customFormat="1" ht="22.8" customHeight="1">
      <c r="B165" s="171"/>
      <c r="C165" s="172"/>
      <c r="D165" s="173" t="s">
        <v>72</v>
      </c>
      <c r="E165" s="185" t="s">
        <v>942</v>
      </c>
      <c r="F165" s="185" t="s">
        <v>943</v>
      </c>
      <c r="G165" s="172"/>
      <c r="H165" s="172"/>
      <c r="I165" s="175"/>
      <c r="J165" s="186">
        <f>BK165</f>
        <v>0</v>
      </c>
      <c r="K165" s="172"/>
      <c r="L165" s="177"/>
      <c r="M165" s="178"/>
      <c r="N165" s="179"/>
      <c r="O165" s="179"/>
      <c r="P165" s="180">
        <f>SUM(P166:P177)</f>
        <v>0</v>
      </c>
      <c r="Q165" s="179"/>
      <c r="R165" s="180">
        <f>SUM(R166:R177)</f>
        <v>0</v>
      </c>
      <c r="S165" s="179"/>
      <c r="T165" s="181">
        <f>SUM(T166:T177)</f>
        <v>0</v>
      </c>
      <c r="AR165" s="182" t="s">
        <v>81</v>
      </c>
      <c r="AT165" s="183" t="s">
        <v>72</v>
      </c>
      <c r="AU165" s="183" t="s">
        <v>81</v>
      </c>
      <c r="AY165" s="182" t="s">
        <v>131</v>
      </c>
      <c r="BK165" s="184">
        <f>SUM(BK166:BK177)</f>
        <v>0</v>
      </c>
    </row>
    <row r="166" spans="1:65" s="2" customFormat="1" ht="24.15" customHeight="1">
      <c r="A166" s="35"/>
      <c r="B166" s="36"/>
      <c r="C166" s="187" t="s">
        <v>162</v>
      </c>
      <c r="D166" s="187" t="s">
        <v>134</v>
      </c>
      <c r="E166" s="188" t="s">
        <v>944</v>
      </c>
      <c r="F166" s="189" t="s">
        <v>945</v>
      </c>
      <c r="G166" s="190" t="s">
        <v>210</v>
      </c>
      <c r="H166" s="191">
        <v>1</v>
      </c>
      <c r="I166" s="192"/>
      <c r="J166" s="193">
        <f>ROUND(I166*H166,2)</f>
        <v>0</v>
      </c>
      <c r="K166" s="189" t="s">
        <v>1</v>
      </c>
      <c r="L166" s="40"/>
      <c r="M166" s="194" t="s">
        <v>1</v>
      </c>
      <c r="N166" s="195" t="s">
        <v>38</v>
      </c>
      <c r="O166" s="72"/>
      <c r="P166" s="196">
        <f>O166*H166</f>
        <v>0</v>
      </c>
      <c r="Q166" s="196">
        <v>0</v>
      </c>
      <c r="R166" s="196">
        <f>Q166*H166</f>
        <v>0</v>
      </c>
      <c r="S166" s="196">
        <v>0</v>
      </c>
      <c r="T166" s="197">
        <f>S166*H166</f>
        <v>0</v>
      </c>
      <c r="U166" s="35"/>
      <c r="V166" s="35"/>
      <c r="W166" s="35"/>
      <c r="X166" s="35"/>
      <c r="Y166" s="35"/>
      <c r="Z166" s="35"/>
      <c r="AA166" s="35"/>
      <c r="AB166" s="35"/>
      <c r="AC166" s="35"/>
      <c r="AD166" s="35"/>
      <c r="AE166" s="35"/>
      <c r="AR166" s="198" t="s">
        <v>139</v>
      </c>
      <c r="AT166" s="198" t="s">
        <v>134</v>
      </c>
      <c r="AU166" s="198" t="s">
        <v>83</v>
      </c>
      <c r="AY166" s="18" t="s">
        <v>131</v>
      </c>
      <c r="BE166" s="199">
        <f>IF(N166="základní",J166,0)</f>
        <v>0</v>
      </c>
      <c r="BF166" s="199">
        <f>IF(N166="snížená",J166,0)</f>
        <v>0</v>
      </c>
      <c r="BG166" s="199">
        <f>IF(N166="zákl. přenesená",J166,0)</f>
        <v>0</v>
      </c>
      <c r="BH166" s="199">
        <f>IF(N166="sníž. přenesená",J166,0)</f>
        <v>0</v>
      </c>
      <c r="BI166" s="199">
        <f>IF(N166="nulová",J166,0)</f>
        <v>0</v>
      </c>
      <c r="BJ166" s="18" t="s">
        <v>81</v>
      </c>
      <c r="BK166" s="199">
        <f>ROUND(I166*H166,2)</f>
        <v>0</v>
      </c>
      <c r="BL166" s="18" t="s">
        <v>139</v>
      </c>
      <c r="BM166" s="198" t="s">
        <v>946</v>
      </c>
    </row>
    <row r="167" spans="1:65" s="2" customFormat="1" ht="19.2">
      <c r="A167" s="35"/>
      <c r="B167" s="36"/>
      <c r="C167" s="37"/>
      <c r="D167" s="200" t="s">
        <v>140</v>
      </c>
      <c r="E167" s="37"/>
      <c r="F167" s="201" t="s">
        <v>945</v>
      </c>
      <c r="G167" s="37"/>
      <c r="H167" s="37"/>
      <c r="I167" s="202"/>
      <c r="J167" s="37"/>
      <c r="K167" s="37"/>
      <c r="L167" s="40"/>
      <c r="M167" s="203"/>
      <c r="N167" s="204"/>
      <c r="O167" s="72"/>
      <c r="P167" s="72"/>
      <c r="Q167" s="72"/>
      <c r="R167" s="72"/>
      <c r="S167" s="72"/>
      <c r="T167" s="73"/>
      <c r="U167" s="35"/>
      <c r="V167" s="35"/>
      <c r="W167" s="35"/>
      <c r="X167" s="35"/>
      <c r="Y167" s="35"/>
      <c r="Z167" s="35"/>
      <c r="AA167" s="35"/>
      <c r="AB167" s="35"/>
      <c r="AC167" s="35"/>
      <c r="AD167" s="35"/>
      <c r="AE167" s="35"/>
      <c r="AT167" s="18" t="s">
        <v>140</v>
      </c>
      <c r="AU167" s="18" t="s">
        <v>83</v>
      </c>
    </row>
    <row r="168" spans="1:65" s="2" customFormat="1" ht="24.15" customHeight="1">
      <c r="A168" s="35"/>
      <c r="B168" s="36"/>
      <c r="C168" s="187" t="s">
        <v>132</v>
      </c>
      <c r="D168" s="187" t="s">
        <v>134</v>
      </c>
      <c r="E168" s="188" t="s">
        <v>947</v>
      </c>
      <c r="F168" s="189" t="s">
        <v>948</v>
      </c>
      <c r="G168" s="190" t="s">
        <v>210</v>
      </c>
      <c r="H168" s="191">
        <v>1</v>
      </c>
      <c r="I168" s="192"/>
      <c r="J168" s="193">
        <f>ROUND(I168*H168,2)</f>
        <v>0</v>
      </c>
      <c r="K168" s="189" t="s">
        <v>1</v>
      </c>
      <c r="L168" s="40"/>
      <c r="M168" s="194" t="s">
        <v>1</v>
      </c>
      <c r="N168" s="195" t="s">
        <v>38</v>
      </c>
      <c r="O168" s="72"/>
      <c r="P168" s="196">
        <f>O168*H168</f>
        <v>0</v>
      </c>
      <c r="Q168" s="196">
        <v>0</v>
      </c>
      <c r="R168" s="196">
        <f>Q168*H168</f>
        <v>0</v>
      </c>
      <c r="S168" s="196">
        <v>0</v>
      </c>
      <c r="T168" s="197">
        <f>S168*H168</f>
        <v>0</v>
      </c>
      <c r="U168" s="35"/>
      <c r="V168" s="35"/>
      <c r="W168" s="35"/>
      <c r="X168" s="35"/>
      <c r="Y168" s="35"/>
      <c r="Z168" s="35"/>
      <c r="AA168" s="35"/>
      <c r="AB168" s="35"/>
      <c r="AC168" s="35"/>
      <c r="AD168" s="35"/>
      <c r="AE168" s="35"/>
      <c r="AR168" s="198" t="s">
        <v>139</v>
      </c>
      <c r="AT168" s="198" t="s">
        <v>134</v>
      </c>
      <c r="AU168" s="198" t="s">
        <v>83</v>
      </c>
      <c r="AY168" s="18" t="s">
        <v>131</v>
      </c>
      <c r="BE168" s="199">
        <f>IF(N168="základní",J168,0)</f>
        <v>0</v>
      </c>
      <c r="BF168" s="199">
        <f>IF(N168="snížená",J168,0)</f>
        <v>0</v>
      </c>
      <c r="BG168" s="199">
        <f>IF(N168="zákl. přenesená",J168,0)</f>
        <v>0</v>
      </c>
      <c r="BH168" s="199">
        <f>IF(N168="sníž. přenesená",J168,0)</f>
        <v>0</v>
      </c>
      <c r="BI168" s="199">
        <f>IF(N168="nulová",J168,0)</f>
        <v>0</v>
      </c>
      <c r="BJ168" s="18" t="s">
        <v>81</v>
      </c>
      <c r="BK168" s="199">
        <f>ROUND(I168*H168,2)</f>
        <v>0</v>
      </c>
      <c r="BL168" s="18" t="s">
        <v>139</v>
      </c>
      <c r="BM168" s="198" t="s">
        <v>949</v>
      </c>
    </row>
    <row r="169" spans="1:65" s="2" customFormat="1" ht="19.2">
      <c r="A169" s="35"/>
      <c r="B169" s="36"/>
      <c r="C169" s="37"/>
      <c r="D169" s="200" t="s">
        <v>140</v>
      </c>
      <c r="E169" s="37"/>
      <c r="F169" s="201" t="s">
        <v>948</v>
      </c>
      <c r="G169" s="37"/>
      <c r="H169" s="37"/>
      <c r="I169" s="202"/>
      <c r="J169" s="37"/>
      <c r="K169" s="37"/>
      <c r="L169" s="40"/>
      <c r="M169" s="203"/>
      <c r="N169" s="204"/>
      <c r="O169" s="72"/>
      <c r="P169" s="72"/>
      <c r="Q169" s="72"/>
      <c r="R169" s="72"/>
      <c r="S169" s="72"/>
      <c r="T169" s="73"/>
      <c r="U169" s="35"/>
      <c r="V169" s="35"/>
      <c r="W169" s="35"/>
      <c r="X169" s="35"/>
      <c r="Y169" s="35"/>
      <c r="Z169" s="35"/>
      <c r="AA169" s="35"/>
      <c r="AB169" s="35"/>
      <c r="AC169" s="35"/>
      <c r="AD169" s="35"/>
      <c r="AE169" s="35"/>
      <c r="AT169" s="18" t="s">
        <v>140</v>
      </c>
      <c r="AU169" s="18" t="s">
        <v>83</v>
      </c>
    </row>
    <row r="170" spans="1:65" s="2" customFormat="1" ht="24.15" customHeight="1">
      <c r="A170" s="35"/>
      <c r="B170" s="36"/>
      <c r="C170" s="187" t="s">
        <v>169</v>
      </c>
      <c r="D170" s="187" t="s">
        <v>134</v>
      </c>
      <c r="E170" s="188" t="s">
        <v>950</v>
      </c>
      <c r="F170" s="189" t="s">
        <v>951</v>
      </c>
      <c r="G170" s="190" t="s">
        <v>176</v>
      </c>
      <c r="H170" s="191">
        <v>14</v>
      </c>
      <c r="I170" s="192"/>
      <c r="J170" s="193">
        <f>ROUND(I170*H170,2)</f>
        <v>0</v>
      </c>
      <c r="K170" s="189" t="s">
        <v>1</v>
      </c>
      <c r="L170" s="40"/>
      <c r="M170" s="194" t="s">
        <v>1</v>
      </c>
      <c r="N170" s="195" t="s">
        <v>38</v>
      </c>
      <c r="O170" s="72"/>
      <c r="P170" s="196">
        <f>O170*H170</f>
        <v>0</v>
      </c>
      <c r="Q170" s="196">
        <v>0</v>
      </c>
      <c r="R170" s="196">
        <f>Q170*H170</f>
        <v>0</v>
      </c>
      <c r="S170" s="196">
        <v>0</v>
      </c>
      <c r="T170" s="197">
        <f>S170*H170</f>
        <v>0</v>
      </c>
      <c r="U170" s="35"/>
      <c r="V170" s="35"/>
      <c r="W170" s="35"/>
      <c r="X170" s="35"/>
      <c r="Y170" s="35"/>
      <c r="Z170" s="35"/>
      <c r="AA170" s="35"/>
      <c r="AB170" s="35"/>
      <c r="AC170" s="35"/>
      <c r="AD170" s="35"/>
      <c r="AE170" s="35"/>
      <c r="AR170" s="198" t="s">
        <v>139</v>
      </c>
      <c r="AT170" s="198" t="s">
        <v>134</v>
      </c>
      <c r="AU170" s="198" t="s">
        <v>83</v>
      </c>
      <c r="AY170" s="18" t="s">
        <v>131</v>
      </c>
      <c r="BE170" s="199">
        <f>IF(N170="základní",J170,0)</f>
        <v>0</v>
      </c>
      <c r="BF170" s="199">
        <f>IF(N170="snížená",J170,0)</f>
        <v>0</v>
      </c>
      <c r="BG170" s="199">
        <f>IF(N170="zákl. přenesená",J170,0)</f>
        <v>0</v>
      </c>
      <c r="BH170" s="199">
        <f>IF(N170="sníž. přenesená",J170,0)</f>
        <v>0</v>
      </c>
      <c r="BI170" s="199">
        <f>IF(N170="nulová",J170,0)</f>
        <v>0</v>
      </c>
      <c r="BJ170" s="18" t="s">
        <v>81</v>
      </c>
      <c r="BK170" s="199">
        <f>ROUND(I170*H170,2)</f>
        <v>0</v>
      </c>
      <c r="BL170" s="18" t="s">
        <v>139</v>
      </c>
      <c r="BM170" s="198" t="s">
        <v>952</v>
      </c>
    </row>
    <row r="171" spans="1:65" s="2" customFormat="1" ht="19.2">
      <c r="A171" s="35"/>
      <c r="B171" s="36"/>
      <c r="C171" s="37"/>
      <c r="D171" s="200" t="s">
        <v>140</v>
      </c>
      <c r="E171" s="37"/>
      <c r="F171" s="201" t="s">
        <v>951</v>
      </c>
      <c r="G171" s="37"/>
      <c r="H171" s="37"/>
      <c r="I171" s="202"/>
      <c r="J171" s="37"/>
      <c r="K171" s="37"/>
      <c r="L171" s="40"/>
      <c r="M171" s="203"/>
      <c r="N171" s="204"/>
      <c r="O171" s="72"/>
      <c r="P171" s="72"/>
      <c r="Q171" s="72"/>
      <c r="R171" s="72"/>
      <c r="S171" s="72"/>
      <c r="T171" s="73"/>
      <c r="U171" s="35"/>
      <c r="V171" s="35"/>
      <c r="W171" s="35"/>
      <c r="X171" s="35"/>
      <c r="Y171" s="35"/>
      <c r="Z171" s="35"/>
      <c r="AA171" s="35"/>
      <c r="AB171" s="35"/>
      <c r="AC171" s="35"/>
      <c r="AD171" s="35"/>
      <c r="AE171" s="35"/>
      <c r="AT171" s="18" t="s">
        <v>140</v>
      </c>
      <c r="AU171" s="18" t="s">
        <v>83</v>
      </c>
    </row>
    <row r="172" spans="1:65" s="2" customFormat="1" ht="24.15" customHeight="1">
      <c r="A172" s="35"/>
      <c r="B172" s="36"/>
      <c r="C172" s="187" t="s">
        <v>214</v>
      </c>
      <c r="D172" s="187" t="s">
        <v>134</v>
      </c>
      <c r="E172" s="188" t="s">
        <v>953</v>
      </c>
      <c r="F172" s="189" t="s">
        <v>954</v>
      </c>
      <c r="G172" s="190" t="s">
        <v>176</v>
      </c>
      <c r="H172" s="191">
        <v>30</v>
      </c>
      <c r="I172" s="192"/>
      <c r="J172" s="193">
        <f>ROUND(I172*H172,2)</f>
        <v>0</v>
      </c>
      <c r="K172" s="189" t="s">
        <v>1</v>
      </c>
      <c r="L172" s="40"/>
      <c r="M172" s="194" t="s">
        <v>1</v>
      </c>
      <c r="N172" s="195" t="s">
        <v>38</v>
      </c>
      <c r="O172" s="72"/>
      <c r="P172" s="196">
        <f>O172*H172</f>
        <v>0</v>
      </c>
      <c r="Q172" s="196">
        <v>0</v>
      </c>
      <c r="R172" s="196">
        <f>Q172*H172</f>
        <v>0</v>
      </c>
      <c r="S172" s="196">
        <v>0</v>
      </c>
      <c r="T172" s="197">
        <f>S172*H172</f>
        <v>0</v>
      </c>
      <c r="U172" s="35"/>
      <c r="V172" s="35"/>
      <c r="W172" s="35"/>
      <c r="X172" s="35"/>
      <c r="Y172" s="35"/>
      <c r="Z172" s="35"/>
      <c r="AA172" s="35"/>
      <c r="AB172" s="35"/>
      <c r="AC172" s="35"/>
      <c r="AD172" s="35"/>
      <c r="AE172" s="35"/>
      <c r="AR172" s="198" t="s">
        <v>139</v>
      </c>
      <c r="AT172" s="198" t="s">
        <v>134</v>
      </c>
      <c r="AU172" s="198" t="s">
        <v>83</v>
      </c>
      <c r="AY172" s="18" t="s">
        <v>131</v>
      </c>
      <c r="BE172" s="199">
        <f>IF(N172="základní",J172,0)</f>
        <v>0</v>
      </c>
      <c r="BF172" s="199">
        <f>IF(N172="snížená",J172,0)</f>
        <v>0</v>
      </c>
      <c r="BG172" s="199">
        <f>IF(N172="zákl. přenesená",J172,0)</f>
        <v>0</v>
      </c>
      <c r="BH172" s="199">
        <f>IF(N172="sníž. přenesená",J172,0)</f>
        <v>0</v>
      </c>
      <c r="BI172" s="199">
        <f>IF(N172="nulová",J172,0)</f>
        <v>0</v>
      </c>
      <c r="BJ172" s="18" t="s">
        <v>81</v>
      </c>
      <c r="BK172" s="199">
        <f>ROUND(I172*H172,2)</f>
        <v>0</v>
      </c>
      <c r="BL172" s="18" t="s">
        <v>139</v>
      </c>
      <c r="BM172" s="198" t="s">
        <v>955</v>
      </c>
    </row>
    <row r="173" spans="1:65" s="2" customFormat="1" ht="19.2">
      <c r="A173" s="35"/>
      <c r="B173" s="36"/>
      <c r="C173" s="37"/>
      <c r="D173" s="200" t="s">
        <v>140</v>
      </c>
      <c r="E173" s="37"/>
      <c r="F173" s="201" t="s">
        <v>954</v>
      </c>
      <c r="G173" s="37"/>
      <c r="H173" s="37"/>
      <c r="I173" s="202"/>
      <c r="J173" s="37"/>
      <c r="K173" s="37"/>
      <c r="L173" s="40"/>
      <c r="M173" s="203"/>
      <c r="N173" s="204"/>
      <c r="O173" s="72"/>
      <c r="P173" s="72"/>
      <c r="Q173" s="72"/>
      <c r="R173" s="72"/>
      <c r="S173" s="72"/>
      <c r="T173" s="73"/>
      <c r="U173" s="35"/>
      <c r="V173" s="35"/>
      <c r="W173" s="35"/>
      <c r="X173" s="35"/>
      <c r="Y173" s="35"/>
      <c r="Z173" s="35"/>
      <c r="AA173" s="35"/>
      <c r="AB173" s="35"/>
      <c r="AC173" s="35"/>
      <c r="AD173" s="35"/>
      <c r="AE173" s="35"/>
      <c r="AT173" s="18" t="s">
        <v>140</v>
      </c>
      <c r="AU173" s="18" t="s">
        <v>83</v>
      </c>
    </row>
    <row r="174" spans="1:65" s="2" customFormat="1" ht="37.799999999999997" customHeight="1">
      <c r="A174" s="35"/>
      <c r="B174" s="36"/>
      <c r="C174" s="187" t="s">
        <v>177</v>
      </c>
      <c r="D174" s="187" t="s">
        <v>134</v>
      </c>
      <c r="E174" s="188" t="s">
        <v>956</v>
      </c>
      <c r="F174" s="189" t="s">
        <v>957</v>
      </c>
      <c r="G174" s="190" t="s">
        <v>176</v>
      </c>
      <c r="H174" s="191">
        <v>60</v>
      </c>
      <c r="I174" s="192"/>
      <c r="J174" s="193">
        <f>ROUND(I174*H174,2)</f>
        <v>0</v>
      </c>
      <c r="K174" s="189" t="s">
        <v>1</v>
      </c>
      <c r="L174" s="40"/>
      <c r="M174" s="194" t="s">
        <v>1</v>
      </c>
      <c r="N174" s="195" t="s">
        <v>38</v>
      </c>
      <c r="O174" s="72"/>
      <c r="P174" s="196">
        <f>O174*H174</f>
        <v>0</v>
      </c>
      <c r="Q174" s="196">
        <v>0</v>
      </c>
      <c r="R174" s="196">
        <f>Q174*H174</f>
        <v>0</v>
      </c>
      <c r="S174" s="196">
        <v>0</v>
      </c>
      <c r="T174" s="197">
        <f>S174*H174</f>
        <v>0</v>
      </c>
      <c r="U174" s="35"/>
      <c r="V174" s="35"/>
      <c r="W174" s="35"/>
      <c r="X174" s="35"/>
      <c r="Y174" s="35"/>
      <c r="Z174" s="35"/>
      <c r="AA174" s="35"/>
      <c r="AB174" s="35"/>
      <c r="AC174" s="35"/>
      <c r="AD174" s="35"/>
      <c r="AE174" s="35"/>
      <c r="AR174" s="198" t="s">
        <v>139</v>
      </c>
      <c r="AT174" s="198" t="s">
        <v>134</v>
      </c>
      <c r="AU174" s="198" t="s">
        <v>83</v>
      </c>
      <c r="AY174" s="18" t="s">
        <v>131</v>
      </c>
      <c r="BE174" s="199">
        <f>IF(N174="základní",J174,0)</f>
        <v>0</v>
      </c>
      <c r="BF174" s="199">
        <f>IF(N174="snížená",J174,0)</f>
        <v>0</v>
      </c>
      <c r="BG174" s="199">
        <f>IF(N174="zákl. přenesená",J174,0)</f>
        <v>0</v>
      </c>
      <c r="BH174" s="199">
        <f>IF(N174="sníž. přenesená",J174,0)</f>
        <v>0</v>
      </c>
      <c r="BI174" s="199">
        <f>IF(N174="nulová",J174,0)</f>
        <v>0</v>
      </c>
      <c r="BJ174" s="18" t="s">
        <v>81</v>
      </c>
      <c r="BK174" s="199">
        <f>ROUND(I174*H174,2)</f>
        <v>0</v>
      </c>
      <c r="BL174" s="18" t="s">
        <v>139</v>
      </c>
      <c r="BM174" s="198" t="s">
        <v>958</v>
      </c>
    </row>
    <row r="175" spans="1:65" s="2" customFormat="1" ht="19.2">
      <c r="A175" s="35"/>
      <c r="B175" s="36"/>
      <c r="C175" s="37"/>
      <c r="D175" s="200" t="s">
        <v>140</v>
      </c>
      <c r="E175" s="37"/>
      <c r="F175" s="201" t="s">
        <v>957</v>
      </c>
      <c r="G175" s="37"/>
      <c r="H175" s="37"/>
      <c r="I175" s="202"/>
      <c r="J175" s="37"/>
      <c r="K175" s="37"/>
      <c r="L175" s="40"/>
      <c r="M175" s="203"/>
      <c r="N175" s="204"/>
      <c r="O175" s="72"/>
      <c r="P175" s="72"/>
      <c r="Q175" s="72"/>
      <c r="R175" s="72"/>
      <c r="S175" s="72"/>
      <c r="T175" s="73"/>
      <c r="U175" s="35"/>
      <c r="V175" s="35"/>
      <c r="W175" s="35"/>
      <c r="X175" s="35"/>
      <c r="Y175" s="35"/>
      <c r="Z175" s="35"/>
      <c r="AA175" s="35"/>
      <c r="AB175" s="35"/>
      <c r="AC175" s="35"/>
      <c r="AD175" s="35"/>
      <c r="AE175" s="35"/>
      <c r="AT175" s="18" t="s">
        <v>140</v>
      </c>
      <c r="AU175" s="18" t="s">
        <v>83</v>
      </c>
    </row>
    <row r="176" spans="1:65" s="2" customFormat="1" ht="24.15" customHeight="1">
      <c r="A176" s="35"/>
      <c r="B176" s="36"/>
      <c r="C176" s="187" t="s">
        <v>224</v>
      </c>
      <c r="D176" s="187" t="s">
        <v>134</v>
      </c>
      <c r="E176" s="188" t="s">
        <v>959</v>
      </c>
      <c r="F176" s="189" t="s">
        <v>960</v>
      </c>
      <c r="G176" s="190" t="s">
        <v>210</v>
      </c>
      <c r="H176" s="191">
        <v>60</v>
      </c>
      <c r="I176" s="192"/>
      <c r="J176" s="193">
        <f>ROUND(I176*H176,2)</f>
        <v>0</v>
      </c>
      <c r="K176" s="189" t="s">
        <v>1</v>
      </c>
      <c r="L176" s="40"/>
      <c r="M176" s="194" t="s">
        <v>1</v>
      </c>
      <c r="N176" s="195" t="s">
        <v>38</v>
      </c>
      <c r="O176" s="72"/>
      <c r="P176" s="196">
        <f>O176*H176</f>
        <v>0</v>
      </c>
      <c r="Q176" s="196">
        <v>0</v>
      </c>
      <c r="R176" s="196">
        <f>Q176*H176</f>
        <v>0</v>
      </c>
      <c r="S176" s="196">
        <v>0</v>
      </c>
      <c r="T176" s="197">
        <f>S176*H176</f>
        <v>0</v>
      </c>
      <c r="U176" s="35"/>
      <c r="V176" s="35"/>
      <c r="W176" s="35"/>
      <c r="X176" s="35"/>
      <c r="Y176" s="35"/>
      <c r="Z176" s="35"/>
      <c r="AA176" s="35"/>
      <c r="AB176" s="35"/>
      <c r="AC176" s="35"/>
      <c r="AD176" s="35"/>
      <c r="AE176" s="35"/>
      <c r="AR176" s="198" t="s">
        <v>139</v>
      </c>
      <c r="AT176" s="198" t="s">
        <v>134</v>
      </c>
      <c r="AU176" s="198" t="s">
        <v>83</v>
      </c>
      <c r="AY176" s="18" t="s">
        <v>131</v>
      </c>
      <c r="BE176" s="199">
        <f>IF(N176="základní",J176,0)</f>
        <v>0</v>
      </c>
      <c r="BF176" s="199">
        <f>IF(N176="snížená",J176,0)</f>
        <v>0</v>
      </c>
      <c r="BG176" s="199">
        <f>IF(N176="zákl. přenesená",J176,0)</f>
        <v>0</v>
      </c>
      <c r="BH176" s="199">
        <f>IF(N176="sníž. přenesená",J176,0)</f>
        <v>0</v>
      </c>
      <c r="BI176" s="199">
        <f>IF(N176="nulová",J176,0)</f>
        <v>0</v>
      </c>
      <c r="BJ176" s="18" t="s">
        <v>81</v>
      </c>
      <c r="BK176" s="199">
        <f>ROUND(I176*H176,2)</f>
        <v>0</v>
      </c>
      <c r="BL176" s="18" t="s">
        <v>139</v>
      </c>
      <c r="BM176" s="198" t="s">
        <v>961</v>
      </c>
    </row>
    <row r="177" spans="1:65" s="2" customFormat="1" ht="19.2">
      <c r="A177" s="35"/>
      <c r="B177" s="36"/>
      <c r="C177" s="37"/>
      <c r="D177" s="200" t="s">
        <v>140</v>
      </c>
      <c r="E177" s="37"/>
      <c r="F177" s="201" t="s">
        <v>960</v>
      </c>
      <c r="G177" s="37"/>
      <c r="H177" s="37"/>
      <c r="I177" s="202"/>
      <c r="J177" s="37"/>
      <c r="K177" s="37"/>
      <c r="L177" s="40"/>
      <c r="M177" s="203"/>
      <c r="N177" s="204"/>
      <c r="O177" s="72"/>
      <c r="P177" s="72"/>
      <c r="Q177" s="72"/>
      <c r="R177" s="72"/>
      <c r="S177" s="72"/>
      <c r="T177" s="73"/>
      <c r="U177" s="35"/>
      <c r="V177" s="35"/>
      <c r="W177" s="35"/>
      <c r="X177" s="35"/>
      <c r="Y177" s="35"/>
      <c r="Z177" s="35"/>
      <c r="AA177" s="35"/>
      <c r="AB177" s="35"/>
      <c r="AC177" s="35"/>
      <c r="AD177" s="35"/>
      <c r="AE177" s="35"/>
      <c r="AT177" s="18" t="s">
        <v>140</v>
      </c>
      <c r="AU177" s="18" t="s">
        <v>83</v>
      </c>
    </row>
    <row r="178" spans="1:65" s="12" customFormat="1" ht="22.8" customHeight="1">
      <c r="B178" s="171"/>
      <c r="C178" s="172"/>
      <c r="D178" s="173" t="s">
        <v>72</v>
      </c>
      <c r="E178" s="185" t="s">
        <v>962</v>
      </c>
      <c r="F178" s="185" t="s">
        <v>963</v>
      </c>
      <c r="G178" s="172"/>
      <c r="H178" s="172"/>
      <c r="I178" s="175"/>
      <c r="J178" s="186">
        <f>BK178</f>
        <v>0</v>
      </c>
      <c r="K178" s="172"/>
      <c r="L178" s="177"/>
      <c r="M178" s="178"/>
      <c r="N178" s="179"/>
      <c r="O178" s="179"/>
      <c r="P178" s="180">
        <f>SUM(P179:P180)</f>
        <v>0</v>
      </c>
      <c r="Q178" s="179"/>
      <c r="R178" s="180">
        <f>SUM(R179:R180)</f>
        <v>0</v>
      </c>
      <c r="S178" s="179"/>
      <c r="T178" s="181">
        <f>SUM(T179:T180)</f>
        <v>0</v>
      </c>
      <c r="AR178" s="182" t="s">
        <v>81</v>
      </c>
      <c r="AT178" s="183" t="s">
        <v>72</v>
      </c>
      <c r="AU178" s="183" t="s">
        <v>81</v>
      </c>
      <c r="AY178" s="182" t="s">
        <v>131</v>
      </c>
      <c r="BK178" s="184">
        <f>SUM(BK179:BK180)</f>
        <v>0</v>
      </c>
    </row>
    <row r="179" spans="1:65" s="2" customFormat="1" ht="24.15" customHeight="1">
      <c r="A179" s="35"/>
      <c r="B179" s="36"/>
      <c r="C179" s="187" t="s">
        <v>184</v>
      </c>
      <c r="D179" s="187" t="s">
        <v>134</v>
      </c>
      <c r="E179" s="188" t="s">
        <v>964</v>
      </c>
      <c r="F179" s="189" t="s">
        <v>965</v>
      </c>
      <c r="G179" s="190" t="s">
        <v>176</v>
      </c>
      <c r="H179" s="191">
        <v>30</v>
      </c>
      <c r="I179" s="192"/>
      <c r="J179" s="193">
        <f>ROUND(I179*H179,2)</f>
        <v>0</v>
      </c>
      <c r="K179" s="189" t="s">
        <v>1</v>
      </c>
      <c r="L179" s="40"/>
      <c r="M179" s="194" t="s">
        <v>1</v>
      </c>
      <c r="N179" s="195" t="s">
        <v>38</v>
      </c>
      <c r="O179" s="72"/>
      <c r="P179" s="196">
        <f>O179*H179</f>
        <v>0</v>
      </c>
      <c r="Q179" s="196">
        <v>0</v>
      </c>
      <c r="R179" s="196">
        <f>Q179*H179</f>
        <v>0</v>
      </c>
      <c r="S179" s="196">
        <v>0</v>
      </c>
      <c r="T179" s="197">
        <f>S179*H179</f>
        <v>0</v>
      </c>
      <c r="U179" s="35"/>
      <c r="V179" s="35"/>
      <c r="W179" s="35"/>
      <c r="X179" s="35"/>
      <c r="Y179" s="35"/>
      <c r="Z179" s="35"/>
      <c r="AA179" s="35"/>
      <c r="AB179" s="35"/>
      <c r="AC179" s="35"/>
      <c r="AD179" s="35"/>
      <c r="AE179" s="35"/>
      <c r="AR179" s="198" t="s">
        <v>139</v>
      </c>
      <c r="AT179" s="198" t="s">
        <v>134</v>
      </c>
      <c r="AU179" s="198" t="s">
        <v>83</v>
      </c>
      <c r="AY179" s="18" t="s">
        <v>131</v>
      </c>
      <c r="BE179" s="199">
        <f>IF(N179="základní",J179,0)</f>
        <v>0</v>
      </c>
      <c r="BF179" s="199">
        <f>IF(N179="snížená",J179,0)</f>
        <v>0</v>
      </c>
      <c r="BG179" s="199">
        <f>IF(N179="zákl. přenesená",J179,0)</f>
        <v>0</v>
      </c>
      <c r="BH179" s="199">
        <f>IF(N179="sníž. přenesená",J179,0)</f>
        <v>0</v>
      </c>
      <c r="BI179" s="199">
        <f>IF(N179="nulová",J179,0)</f>
        <v>0</v>
      </c>
      <c r="BJ179" s="18" t="s">
        <v>81</v>
      </c>
      <c r="BK179" s="199">
        <f>ROUND(I179*H179,2)</f>
        <v>0</v>
      </c>
      <c r="BL179" s="18" t="s">
        <v>139</v>
      </c>
      <c r="BM179" s="198" t="s">
        <v>169</v>
      </c>
    </row>
    <row r="180" spans="1:65" s="2" customFormat="1" ht="19.2">
      <c r="A180" s="35"/>
      <c r="B180" s="36"/>
      <c r="C180" s="37"/>
      <c r="D180" s="200" t="s">
        <v>140</v>
      </c>
      <c r="E180" s="37"/>
      <c r="F180" s="201" t="s">
        <v>965</v>
      </c>
      <c r="G180" s="37"/>
      <c r="H180" s="37"/>
      <c r="I180" s="202"/>
      <c r="J180" s="37"/>
      <c r="K180" s="37"/>
      <c r="L180" s="40"/>
      <c r="M180" s="203"/>
      <c r="N180" s="204"/>
      <c r="O180" s="72"/>
      <c r="P180" s="72"/>
      <c r="Q180" s="72"/>
      <c r="R180" s="72"/>
      <c r="S180" s="72"/>
      <c r="T180" s="73"/>
      <c r="U180" s="35"/>
      <c r="V180" s="35"/>
      <c r="W180" s="35"/>
      <c r="X180" s="35"/>
      <c r="Y180" s="35"/>
      <c r="Z180" s="35"/>
      <c r="AA180" s="35"/>
      <c r="AB180" s="35"/>
      <c r="AC180" s="35"/>
      <c r="AD180" s="35"/>
      <c r="AE180" s="35"/>
      <c r="AT180" s="18" t="s">
        <v>140</v>
      </c>
      <c r="AU180" s="18" t="s">
        <v>83</v>
      </c>
    </row>
    <row r="181" spans="1:65" s="12" customFormat="1" ht="22.8" customHeight="1">
      <c r="B181" s="171"/>
      <c r="C181" s="172"/>
      <c r="D181" s="173" t="s">
        <v>72</v>
      </c>
      <c r="E181" s="185" t="s">
        <v>966</v>
      </c>
      <c r="F181" s="185" t="s">
        <v>967</v>
      </c>
      <c r="G181" s="172"/>
      <c r="H181" s="172"/>
      <c r="I181" s="175"/>
      <c r="J181" s="186">
        <f>BK181</f>
        <v>0</v>
      </c>
      <c r="K181" s="172"/>
      <c r="L181" s="177"/>
      <c r="M181" s="178"/>
      <c r="N181" s="179"/>
      <c r="O181" s="179"/>
      <c r="P181" s="180">
        <f>SUM(P182:P183)</f>
        <v>0</v>
      </c>
      <c r="Q181" s="179"/>
      <c r="R181" s="180">
        <f>SUM(R182:R183)</f>
        <v>0</v>
      </c>
      <c r="S181" s="179"/>
      <c r="T181" s="181">
        <f>SUM(T182:T183)</f>
        <v>0</v>
      </c>
      <c r="AR181" s="182" t="s">
        <v>81</v>
      </c>
      <c r="AT181" s="183" t="s">
        <v>72</v>
      </c>
      <c r="AU181" s="183" t="s">
        <v>81</v>
      </c>
      <c r="AY181" s="182" t="s">
        <v>131</v>
      </c>
      <c r="BK181" s="184">
        <f>SUM(BK182:BK183)</f>
        <v>0</v>
      </c>
    </row>
    <row r="182" spans="1:65" s="2" customFormat="1" ht="24.15" customHeight="1">
      <c r="A182" s="35"/>
      <c r="B182" s="36"/>
      <c r="C182" s="187" t="s">
        <v>8</v>
      </c>
      <c r="D182" s="187" t="s">
        <v>134</v>
      </c>
      <c r="E182" s="188" t="s">
        <v>968</v>
      </c>
      <c r="F182" s="189" t="s">
        <v>969</v>
      </c>
      <c r="G182" s="190" t="s">
        <v>210</v>
      </c>
      <c r="H182" s="191">
        <v>3</v>
      </c>
      <c r="I182" s="192"/>
      <c r="J182" s="193">
        <f>ROUND(I182*H182,2)</f>
        <v>0</v>
      </c>
      <c r="K182" s="189" t="s">
        <v>1</v>
      </c>
      <c r="L182" s="40"/>
      <c r="M182" s="194" t="s">
        <v>1</v>
      </c>
      <c r="N182" s="195" t="s">
        <v>38</v>
      </c>
      <c r="O182" s="72"/>
      <c r="P182" s="196">
        <f>O182*H182</f>
        <v>0</v>
      </c>
      <c r="Q182" s="196">
        <v>0</v>
      </c>
      <c r="R182" s="196">
        <f>Q182*H182</f>
        <v>0</v>
      </c>
      <c r="S182" s="196">
        <v>0</v>
      </c>
      <c r="T182" s="197">
        <f>S182*H182</f>
        <v>0</v>
      </c>
      <c r="U182" s="35"/>
      <c r="V182" s="35"/>
      <c r="W182" s="35"/>
      <c r="X182" s="35"/>
      <c r="Y182" s="35"/>
      <c r="Z182" s="35"/>
      <c r="AA182" s="35"/>
      <c r="AB182" s="35"/>
      <c r="AC182" s="35"/>
      <c r="AD182" s="35"/>
      <c r="AE182" s="35"/>
      <c r="AR182" s="198" t="s">
        <v>139</v>
      </c>
      <c r="AT182" s="198" t="s">
        <v>134</v>
      </c>
      <c r="AU182" s="198" t="s">
        <v>83</v>
      </c>
      <c r="AY182" s="18" t="s">
        <v>131</v>
      </c>
      <c r="BE182" s="199">
        <f>IF(N182="základní",J182,0)</f>
        <v>0</v>
      </c>
      <c r="BF182" s="199">
        <f>IF(N182="snížená",J182,0)</f>
        <v>0</v>
      </c>
      <c r="BG182" s="199">
        <f>IF(N182="zákl. přenesená",J182,0)</f>
        <v>0</v>
      </c>
      <c r="BH182" s="199">
        <f>IF(N182="sníž. přenesená",J182,0)</f>
        <v>0</v>
      </c>
      <c r="BI182" s="199">
        <f>IF(N182="nulová",J182,0)</f>
        <v>0</v>
      </c>
      <c r="BJ182" s="18" t="s">
        <v>81</v>
      </c>
      <c r="BK182" s="199">
        <f>ROUND(I182*H182,2)</f>
        <v>0</v>
      </c>
      <c r="BL182" s="18" t="s">
        <v>139</v>
      </c>
      <c r="BM182" s="198" t="s">
        <v>177</v>
      </c>
    </row>
    <row r="183" spans="1:65" s="2" customFormat="1" ht="19.2">
      <c r="A183" s="35"/>
      <c r="B183" s="36"/>
      <c r="C183" s="37"/>
      <c r="D183" s="200" t="s">
        <v>140</v>
      </c>
      <c r="E183" s="37"/>
      <c r="F183" s="201" t="s">
        <v>969</v>
      </c>
      <c r="G183" s="37"/>
      <c r="H183" s="37"/>
      <c r="I183" s="202"/>
      <c r="J183" s="37"/>
      <c r="K183" s="37"/>
      <c r="L183" s="40"/>
      <c r="M183" s="203"/>
      <c r="N183" s="204"/>
      <c r="O183" s="72"/>
      <c r="P183" s="72"/>
      <c r="Q183" s="72"/>
      <c r="R183" s="72"/>
      <c r="S183" s="72"/>
      <c r="T183" s="73"/>
      <c r="U183" s="35"/>
      <c r="V183" s="35"/>
      <c r="W183" s="35"/>
      <c r="X183" s="35"/>
      <c r="Y183" s="35"/>
      <c r="Z183" s="35"/>
      <c r="AA183" s="35"/>
      <c r="AB183" s="35"/>
      <c r="AC183" s="35"/>
      <c r="AD183" s="35"/>
      <c r="AE183" s="35"/>
      <c r="AT183" s="18" t="s">
        <v>140</v>
      </c>
      <c r="AU183" s="18" t="s">
        <v>83</v>
      </c>
    </row>
    <row r="184" spans="1:65" s="12" customFormat="1" ht="22.8" customHeight="1">
      <c r="B184" s="171"/>
      <c r="C184" s="172"/>
      <c r="D184" s="173" t="s">
        <v>72</v>
      </c>
      <c r="E184" s="185" t="s">
        <v>970</v>
      </c>
      <c r="F184" s="185" t="s">
        <v>971</v>
      </c>
      <c r="G184" s="172"/>
      <c r="H184" s="172"/>
      <c r="I184" s="175"/>
      <c r="J184" s="186">
        <f>BK184</f>
        <v>0</v>
      </c>
      <c r="K184" s="172"/>
      <c r="L184" s="177"/>
      <c r="M184" s="178"/>
      <c r="N184" s="179"/>
      <c r="O184" s="179"/>
      <c r="P184" s="180">
        <f>SUM(P185:P186)</f>
        <v>0</v>
      </c>
      <c r="Q184" s="179"/>
      <c r="R184" s="180">
        <f>SUM(R185:R186)</f>
        <v>0</v>
      </c>
      <c r="S184" s="179"/>
      <c r="T184" s="181">
        <f>SUM(T185:T186)</f>
        <v>0</v>
      </c>
      <c r="AR184" s="182" t="s">
        <v>81</v>
      </c>
      <c r="AT184" s="183" t="s">
        <v>72</v>
      </c>
      <c r="AU184" s="183" t="s">
        <v>81</v>
      </c>
      <c r="AY184" s="182" t="s">
        <v>131</v>
      </c>
      <c r="BK184" s="184">
        <f>SUM(BK185:BK186)</f>
        <v>0</v>
      </c>
    </row>
    <row r="185" spans="1:65" s="2" customFormat="1" ht="24.15" customHeight="1">
      <c r="A185" s="35"/>
      <c r="B185" s="36"/>
      <c r="C185" s="187" t="s">
        <v>189</v>
      </c>
      <c r="D185" s="187" t="s">
        <v>134</v>
      </c>
      <c r="E185" s="188" t="s">
        <v>972</v>
      </c>
      <c r="F185" s="189" t="s">
        <v>973</v>
      </c>
      <c r="G185" s="190" t="s">
        <v>210</v>
      </c>
      <c r="H185" s="191">
        <v>1</v>
      </c>
      <c r="I185" s="192"/>
      <c r="J185" s="193">
        <f>ROUND(I185*H185,2)</f>
        <v>0</v>
      </c>
      <c r="K185" s="189" t="s">
        <v>1</v>
      </c>
      <c r="L185" s="40"/>
      <c r="M185" s="194" t="s">
        <v>1</v>
      </c>
      <c r="N185" s="195" t="s">
        <v>38</v>
      </c>
      <c r="O185" s="72"/>
      <c r="P185" s="196">
        <f>O185*H185</f>
        <v>0</v>
      </c>
      <c r="Q185" s="196">
        <v>0</v>
      </c>
      <c r="R185" s="196">
        <f>Q185*H185</f>
        <v>0</v>
      </c>
      <c r="S185" s="196">
        <v>0</v>
      </c>
      <c r="T185" s="197">
        <f>S185*H185</f>
        <v>0</v>
      </c>
      <c r="U185" s="35"/>
      <c r="V185" s="35"/>
      <c r="W185" s="35"/>
      <c r="X185" s="35"/>
      <c r="Y185" s="35"/>
      <c r="Z185" s="35"/>
      <c r="AA185" s="35"/>
      <c r="AB185" s="35"/>
      <c r="AC185" s="35"/>
      <c r="AD185" s="35"/>
      <c r="AE185" s="35"/>
      <c r="AR185" s="198" t="s">
        <v>139</v>
      </c>
      <c r="AT185" s="198" t="s">
        <v>134</v>
      </c>
      <c r="AU185" s="198" t="s">
        <v>83</v>
      </c>
      <c r="AY185" s="18" t="s">
        <v>131</v>
      </c>
      <c r="BE185" s="199">
        <f>IF(N185="základní",J185,0)</f>
        <v>0</v>
      </c>
      <c r="BF185" s="199">
        <f>IF(N185="snížená",J185,0)</f>
        <v>0</v>
      </c>
      <c r="BG185" s="199">
        <f>IF(N185="zákl. přenesená",J185,0)</f>
        <v>0</v>
      </c>
      <c r="BH185" s="199">
        <f>IF(N185="sníž. přenesená",J185,0)</f>
        <v>0</v>
      </c>
      <c r="BI185" s="199">
        <f>IF(N185="nulová",J185,0)</f>
        <v>0</v>
      </c>
      <c r="BJ185" s="18" t="s">
        <v>81</v>
      </c>
      <c r="BK185" s="199">
        <f>ROUND(I185*H185,2)</f>
        <v>0</v>
      </c>
      <c r="BL185" s="18" t="s">
        <v>139</v>
      </c>
      <c r="BM185" s="198" t="s">
        <v>184</v>
      </c>
    </row>
    <row r="186" spans="1:65" s="2" customFormat="1" ht="19.2">
      <c r="A186" s="35"/>
      <c r="B186" s="36"/>
      <c r="C186" s="37"/>
      <c r="D186" s="200" t="s">
        <v>140</v>
      </c>
      <c r="E186" s="37"/>
      <c r="F186" s="201" t="s">
        <v>973</v>
      </c>
      <c r="G186" s="37"/>
      <c r="H186" s="37"/>
      <c r="I186" s="202"/>
      <c r="J186" s="37"/>
      <c r="K186" s="37"/>
      <c r="L186" s="40"/>
      <c r="M186" s="203"/>
      <c r="N186" s="204"/>
      <c r="O186" s="72"/>
      <c r="P186" s="72"/>
      <c r="Q186" s="72"/>
      <c r="R186" s="72"/>
      <c r="S186" s="72"/>
      <c r="T186" s="73"/>
      <c r="U186" s="35"/>
      <c r="V186" s="35"/>
      <c r="W186" s="35"/>
      <c r="X186" s="35"/>
      <c r="Y186" s="35"/>
      <c r="Z186" s="35"/>
      <c r="AA186" s="35"/>
      <c r="AB186" s="35"/>
      <c r="AC186" s="35"/>
      <c r="AD186" s="35"/>
      <c r="AE186" s="35"/>
      <c r="AT186" s="18" t="s">
        <v>140</v>
      </c>
      <c r="AU186" s="18" t="s">
        <v>83</v>
      </c>
    </row>
    <row r="187" spans="1:65" s="12" customFormat="1" ht="22.8" customHeight="1">
      <c r="B187" s="171"/>
      <c r="C187" s="172"/>
      <c r="D187" s="173" t="s">
        <v>72</v>
      </c>
      <c r="E187" s="185" t="s">
        <v>974</v>
      </c>
      <c r="F187" s="185" t="s">
        <v>975</v>
      </c>
      <c r="G187" s="172"/>
      <c r="H187" s="172"/>
      <c r="I187" s="175"/>
      <c r="J187" s="186">
        <f>BK187</f>
        <v>0</v>
      </c>
      <c r="K187" s="172"/>
      <c r="L187" s="177"/>
      <c r="M187" s="178"/>
      <c r="N187" s="179"/>
      <c r="O187" s="179"/>
      <c r="P187" s="180">
        <f>SUM(P188:P189)</f>
        <v>0</v>
      </c>
      <c r="Q187" s="179"/>
      <c r="R187" s="180">
        <f>SUM(R188:R189)</f>
        <v>0</v>
      </c>
      <c r="S187" s="179"/>
      <c r="T187" s="181">
        <f>SUM(T188:T189)</f>
        <v>0</v>
      </c>
      <c r="AR187" s="182" t="s">
        <v>81</v>
      </c>
      <c r="AT187" s="183" t="s">
        <v>72</v>
      </c>
      <c r="AU187" s="183" t="s">
        <v>81</v>
      </c>
      <c r="AY187" s="182" t="s">
        <v>131</v>
      </c>
      <c r="BK187" s="184">
        <f>SUM(BK188:BK189)</f>
        <v>0</v>
      </c>
    </row>
    <row r="188" spans="1:65" s="2" customFormat="1" ht="33" customHeight="1">
      <c r="A188" s="35"/>
      <c r="B188" s="36"/>
      <c r="C188" s="187" t="s">
        <v>249</v>
      </c>
      <c r="D188" s="187" t="s">
        <v>134</v>
      </c>
      <c r="E188" s="188" t="s">
        <v>976</v>
      </c>
      <c r="F188" s="189" t="s">
        <v>977</v>
      </c>
      <c r="G188" s="190" t="s">
        <v>210</v>
      </c>
      <c r="H188" s="191">
        <v>1</v>
      </c>
      <c r="I188" s="192"/>
      <c r="J188" s="193">
        <f>ROUND(I188*H188,2)</f>
        <v>0</v>
      </c>
      <c r="K188" s="189" t="s">
        <v>1</v>
      </c>
      <c r="L188" s="40"/>
      <c r="M188" s="194" t="s">
        <v>1</v>
      </c>
      <c r="N188" s="195" t="s">
        <v>38</v>
      </c>
      <c r="O188" s="72"/>
      <c r="P188" s="196">
        <f>O188*H188</f>
        <v>0</v>
      </c>
      <c r="Q188" s="196">
        <v>0</v>
      </c>
      <c r="R188" s="196">
        <f>Q188*H188</f>
        <v>0</v>
      </c>
      <c r="S188" s="196">
        <v>0</v>
      </c>
      <c r="T188" s="197">
        <f>S188*H188</f>
        <v>0</v>
      </c>
      <c r="U188" s="35"/>
      <c r="V188" s="35"/>
      <c r="W188" s="35"/>
      <c r="X188" s="35"/>
      <c r="Y188" s="35"/>
      <c r="Z188" s="35"/>
      <c r="AA188" s="35"/>
      <c r="AB188" s="35"/>
      <c r="AC188" s="35"/>
      <c r="AD188" s="35"/>
      <c r="AE188" s="35"/>
      <c r="AR188" s="198" t="s">
        <v>139</v>
      </c>
      <c r="AT188" s="198" t="s">
        <v>134</v>
      </c>
      <c r="AU188" s="198" t="s">
        <v>83</v>
      </c>
      <c r="AY188" s="18" t="s">
        <v>131</v>
      </c>
      <c r="BE188" s="199">
        <f>IF(N188="základní",J188,0)</f>
        <v>0</v>
      </c>
      <c r="BF188" s="199">
        <f>IF(N188="snížená",J188,0)</f>
        <v>0</v>
      </c>
      <c r="BG188" s="199">
        <f>IF(N188="zákl. přenesená",J188,0)</f>
        <v>0</v>
      </c>
      <c r="BH188" s="199">
        <f>IF(N188="sníž. přenesená",J188,0)</f>
        <v>0</v>
      </c>
      <c r="BI188" s="199">
        <f>IF(N188="nulová",J188,0)</f>
        <v>0</v>
      </c>
      <c r="BJ188" s="18" t="s">
        <v>81</v>
      </c>
      <c r="BK188" s="199">
        <f>ROUND(I188*H188,2)</f>
        <v>0</v>
      </c>
      <c r="BL188" s="18" t="s">
        <v>139</v>
      </c>
      <c r="BM188" s="198" t="s">
        <v>189</v>
      </c>
    </row>
    <row r="189" spans="1:65" s="2" customFormat="1" ht="19.2">
      <c r="A189" s="35"/>
      <c r="B189" s="36"/>
      <c r="C189" s="37"/>
      <c r="D189" s="200" t="s">
        <v>140</v>
      </c>
      <c r="E189" s="37"/>
      <c r="F189" s="201" t="s">
        <v>977</v>
      </c>
      <c r="G189" s="37"/>
      <c r="H189" s="37"/>
      <c r="I189" s="202"/>
      <c r="J189" s="37"/>
      <c r="K189" s="37"/>
      <c r="L189" s="40"/>
      <c r="M189" s="203"/>
      <c r="N189" s="204"/>
      <c r="O189" s="72"/>
      <c r="P189" s="72"/>
      <c r="Q189" s="72"/>
      <c r="R189" s="72"/>
      <c r="S189" s="72"/>
      <c r="T189" s="73"/>
      <c r="U189" s="35"/>
      <c r="V189" s="35"/>
      <c r="W189" s="35"/>
      <c r="X189" s="35"/>
      <c r="Y189" s="35"/>
      <c r="Z189" s="35"/>
      <c r="AA189" s="35"/>
      <c r="AB189" s="35"/>
      <c r="AC189" s="35"/>
      <c r="AD189" s="35"/>
      <c r="AE189" s="35"/>
      <c r="AT189" s="18" t="s">
        <v>140</v>
      </c>
      <c r="AU189" s="18" t="s">
        <v>83</v>
      </c>
    </row>
    <row r="190" spans="1:65" s="12" customFormat="1" ht="22.8" customHeight="1">
      <c r="B190" s="171"/>
      <c r="C190" s="172"/>
      <c r="D190" s="173" t="s">
        <v>72</v>
      </c>
      <c r="E190" s="185" t="s">
        <v>978</v>
      </c>
      <c r="F190" s="185" t="s">
        <v>979</v>
      </c>
      <c r="G190" s="172"/>
      <c r="H190" s="172"/>
      <c r="I190" s="175"/>
      <c r="J190" s="186">
        <f>BK190</f>
        <v>0</v>
      </c>
      <c r="K190" s="172"/>
      <c r="L190" s="177"/>
      <c r="M190" s="178"/>
      <c r="N190" s="179"/>
      <c r="O190" s="179"/>
      <c r="P190" s="180">
        <f>SUM(P191:P192)</f>
        <v>0</v>
      </c>
      <c r="Q190" s="179"/>
      <c r="R190" s="180">
        <f>SUM(R191:R192)</f>
        <v>0</v>
      </c>
      <c r="S190" s="179"/>
      <c r="T190" s="181">
        <f>SUM(T191:T192)</f>
        <v>0</v>
      </c>
      <c r="AR190" s="182" t="s">
        <v>81</v>
      </c>
      <c r="AT190" s="183" t="s">
        <v>72</v>
      </c>
      <c r="AU190" s="183" t="s">
        <v>81</v>
      </c>
      <c r="AY190" s="182" t="s">
        <v>131</v>
      </c>
      <c r="BK190" s="184">
        <f>SUM(BK191:BK192)</f>
        <v>0</v>
      </c>
    </row>
    <row r="191" spans="1:65" s="2" customFormat="1" ht="37.799999999999997" customHeight="1">
      <c r="A191" s="35"/>
      <c r="B191" s="36"/>
      <c r="C191" s="187" t="s">
        <v>196</v>
      </c>
      <c r="D191" s="187" t="s">
        <v>134</v>
      </c>
      <c r="E191" s="188" t="s">
        <v>980</v>
      </c>
      <c r="F191" s="189" t="s">
        <v>981</v>
      </c>
      <c r="G191" s="190" t="s">
        <v>210</v>
      </c>
      <c r="H191" s="191">
        <v>1</v>
      </c>
      <c r="I191" s="192"/>
      <c r="J191" s="193">
        <f>ROUND(I191*H191,2)</f>
        <v>0</v>
      </c>
      <c r="K191" s="189" t="s">
        <v>1</v>
      </c>
      <c r="L191" s="40"/>
      <c r="M191" s="194" t="s">
        <v>1</v>
      </c>
      <c r="N191" s="195" t="s">
        <v>38</v>
      </c>
      <c r="O191" s="72"/>
      <c r="P191" s="196">
        <f>O191*H191</f>
        <v>0</v>
      </c>
      <c r="Q191" s="196">
        <v>0</v>
      </c>
      <c r="R191" s="196">
        <f>Q191*H191</f>
        <v>0</v>
      </c>
      <c r="S191" s="196">
        <v>0</v>
      </c>
      <c r="T191" s="197">
        <f>S191*H191</f>
        <v>0</v>
      </c>
      <c r="U191" s="35"/>
      <c r="V191" s="35"/>
      <c r="W191" s="35"/>
      <c r="X191" s="35"/>
      <c r="Y191" s="35"/>
      <c r="Z191" s="35"/>
      <c r="AA191" s="35"/>
      <c r="AB191" s="35"/>
      <c r="AC191" s="35"/>
      <c r="AD191" s="35"/>
      <c r="AE191" s="35"/>
      <c r="AR191" s="198" t="s">
        <v>139</v>
      </c>
      <c r="AT191" s="198" t="s">
        <v>134</v>
      </c>
      <c r="AU191" s="198" t="s">
        <v>83</v>
      </c>
      <c r="AY191" s="18" t="s">
        <v>131</v>
      </c>
      <c r="BE191" s="199">
        <f>IF(N191="základní",J191,0)</f>
        <v>0</v>
      </c>
      <c r="BF191" s="199">
        <f>IF(N191="snížená",J191,0)</f>
        <v>0</v>
      </c>
      <c r="BG191" s="199">
        <f>IF(N191="zákl. přenesená",J191,0)</f>
        <v>0</v>
      </c>
      <c r="BH191" s="199">
        <f>IF(N191="sníž. přenesená",J191,0)</f>
        <v>0</v>
      </c>
      <c r="BI191" s="199">
        <f>IF(N191="nulová",J191,0)</f>
        <v>0</v>
      </c>
      <c r="BJ191" s="18" t="s">
        <v>81</v>
      </c>
      <c r="BK191" s="199">
        <f>ROUND(I191*H191,2)</f>
        <v>0</v>
      </c>
      <c r="BL191" s="18" t="s">
        <v>139</v>
      </c>
      <c r="BM191" s="198" t="s">
        <v>196</v>
      </c>
    </row>
    <row r="192" spans="1:65" s="2" customFormat="1" ht="19.2">
      <c r="A192" s="35"/>
      <c r="B192" s="36"/>
      <c r="C192" s="37"/>
      <c r="D192" s="200" t="s">
        <v>140</v>
      </c>
      <c r="E192" s="37"/>
      <c r="F192" s="201" t="s">
        <v>981</v>
      </c>
      <c r="G192" s="37"/>
      <c r="H192" s="37"/>
      <c r="I192" s="202"/>
      <c r="J192" s="37"/>
      <c r="K192" s="37"/>
      <c r="L192" s="40"/>
      <c r="M192" s="203"/>
      <c r="N192" s="204"/>
      <c r="O192" s="72"/>
      <c r="P192" s="72"/>
      <c r="Q192" s="72"/>
      <c r="R192" s="72"/>
      <c r="S192" s="72"/>
      <c r="T192" s="73"/>
      <c r="U192" s="35"/>
      <c r="V192" s="35"/>
      <c r="W192" s="35"/>
      <c r="X192" s="35"/>
      <c r="Y192" s="35"/>
      <c r="Z192" s="35"/>
      <c r="AA192" s="35"/>
      <c r="AB192" s="35"/>
      <c r="AC192" s="35"/>
      <c r="AD192" s="35"/>
      <c r="AE192" s="35"/>
      <c r="AT192" s="18" t="s">
        <v>140</v>
      </c>
      <c r="AU192" s="18" t="s">
        <v>83</v>
      </c>
    </row>
    <row r="193" spans="1:65" s="12" customFormat="1" ht="22.8" customHeight="1">
      <c r="B193" s="171"/>
      <c r="C193" s="172"/>
      <c r="D193" s="173" t="s">
        <v>72</v>
      </c>
      <c r="E193" s="185" t="s">
        <v>982</v>
      </c>
      <c r="F193" s="185" t="s">
        <v>983</v>
      </c>
      <c r="G193" s="172"/>
      <c r="H193" s="172"/>
      <c r="I193" s="175"/>
      <c r="J193" s="186">
        <f>BK193</f>
        <v>0</v>
      </c>
      <c r="K193" s="172"/>
      <c r="L193" s="177"/>
      <c r="M193" s="178"/>
      <c r="N193" s="179"/>
      <c r="O193" s="179"/>
      <c r="P193" s="180">
        <f>SUM(P194:P197)</f>
        <v>0</v>
      </c>
      <c r="Q193" s="179"/>
      <c r="R193" s="180">
        <f>SUM(R194:R197)</f>
        <v>0</v>
      </c>
      <c r="S193" s="179"/>
      <c r="T193" s="181">
        <f>SUM(T194:T197)</f>
        <v>0</v>
      </c>
      <c r="AR193" s="182" t="s">
        <v>81</v>
      </c>
      <c r="AT193" s="183" t="s">
        <v>72</v>
      </c>
      <c r="AU193" s="183" t="s">
        <v>81</v>
      </c>
      <c r="AY193" s="182" t="s">
        <v>131</v>
      </c>
      <c r="BK193" s="184">
        <f>SUM(BK194:BK197)</f>
        <v>0</v>
      </c>
    </row>
    <row r="194" spans="1:65" s="2" customFormat="1" ht="24.15" customHeight="1">
      <c r="A194" s="35"/>
      <c r="B194" s="36"/>
      <c r="C194" s="187" t="s">
        <v>265</v>
      </c>
      <c r="D194" s="187" t="s">
        <v>134</v>
      </c>
      <c r="E194" s="188" t="s">
        <v>984</v>
      </c>
      <c r="F194" s="189" t="s">
        <v>985</v>
      </c>
      <c r="G194" s="190" t="s">
        <v>176</v>
      </c>
      <c r="H194" s="191">
        <v>50</v>
      </c>
      <c r="I194" s="192"/>
      <c r="J194" s="193">
        <f>ROUND(I194*H194,2)</f>
        <v>0</v>
      </c>
      <c r="K194" s="189" t="s">
        <v>1</v>
      </c>
      <c r="L194" s="40"/>
      <c r="M194" s="194" t="s">
        <v>1</v>
      </c>
      <c r="N194" s="195" t="s">
        <v>38</v>
      </c>
      <c r="O194" s="72"/>
      <c r="P194" s="196">
        <f>O194*H194</f>
        <v>0</v>
      </c>
      <c r="Q194" s="196">
        <v>0</v>
      </c>
      <c r="R194" s="196">
        <f>Q194*H194</f>
        <v>0</v>
      </c>
      <c r="S194" s="196">
        <v>0</v>
      </c>
      <c r="T194" s="197">
        <f>S194*H194</f>
        <v>0</v>
      </c>
      <c r="U194" s="35"/>
      <c r="V194" s="35"/>
      <c r="W194" s="35"/>
      <c r="X194" s="35"/>
      <c r="Y194" s="35"/>
      <c r="Z194" s="35"/>
      <c r="AA194" s="35"/>
      <c r="AB194" s="35"/>
      <c r="AC194" s="35"/>
      <c r="AD194" s="35"/>
      <c r="AE194" s="35"/>
      <c r="AR194" s="198" t="s">
        <v>139</v>
      </c>
      <c r="AT194" s="198" t="s">
        <v>134</v>
      </c>
      <c r="AU194" s="198" t="s">
        <v>83</v>
      </c>
      <c r="AY194" s="18" t="s">
        <v>131</v>
      </c>
      <c r="BE194" s="199">
        <f>IF(N194="základní",J194,0)</f>
        <v>0</v>
      </c>
      <c r="BF194" s="199">
        <f>IF(N194="snížená",J194,0)</f>
        <v>0</v>
      </c>
      <c r="BG194" s="199">
        <f>IF(N194="zákl. přenesená",J194,0)</f>
        <v>0</v>
      </c>
      <c r="BH194" s="199">
        <f>IF(N194="sníž. přenesená",J194,0)</f>
        <v>0</v>
      </c>
      <c r="BI194" s="199">
        <f>IF(N194="nulová",J194,0)</f>
        <v>0</v>
      </c>
      <c r="BJ194" s="18" t="s">
        <v>81</v>
      </c>
      <c r="BK194" s="199">
        <f>ROUND(I194*H194,2)</f>
        <v>0</v>
      </c>
      <c r="BL194" s="18" t="s">
        <v>139</v>
      </c>
      <c r="BM194" s="198" t="s">
        <v>986</v>
      </c>
    </row>
    <row r="195" spans="1:65" s="2" customFormat="1" ht="19.2">
      <c r="A195" s="35"/>
      <c r="B195" s="36"/>
      <c r="C195" s="37"/>
      <c r="D195" s="200" t="s">
        <v>140</v>
      </c>
      <c r="E195" s="37"/>
      <c r="F195" s="201" t="s">
        <v>985</v>
      </c>
      <c r="G195" s="37"/>
      <c r="H195" s="37"/>
      <c r="I195" s="202"/>
      <c r="J195" s="37"/>
      <c r="K195" s="37"/>
      <c r="L195" s="40"/>
      <c r="M195" s="203"/>
      <c r="N195" s="204"/>
      <c r="O195" s="72"/>
      <c r="P195" s="72"/>
      <c r="Q195" s="72"/>
      <c r="R195" s="72"/>
      <c r="S195" s="72"/>
      <c r="T195" s="73"/>
      <c r="U195" s="35"/>
      <c r="V195" s="35"/>
      <c r="W195" s="35"/>
      <c r="X195" s="35"/>
      <c r="Y195" s="35"/>
      <c r="Z195" s="35"/>
      <c r="AA195" s="35"/>
      <c r="AB195" s="35"/>
      <c r="AC195" s="35"/>
      <c r="AD195" s="35"/>
      <c r="AE195" s="35"/>
      <c r="AT195" s="18" t="s">
        <v>140</v>
      </c>
      <c r="AU195" s="18" t="s">
        <v>83</v>
      </c>
    </row>
    <row r="196" spans="1:65" s="2" customFormat="1" ht="24.15" customHeight="1">
      <c r="A196" s="35"/>
      <c r="B196" s="36"/>
      <c r="C196" s="187" t="s">
        <v>205</v>
      </c>
      <c r="D196" s="187" t="s">
        <v>134</v>
      </c>
      <c r="E196" s="188" t="s">
        <v>987</v>
      </c>
      <c r="F196" s="189" t="s">
        <v>988</v>
      </c>
      <c r="G196" s="190" t="s">
        <v>176</v>
      </c>
      <c r="H196" s="191">
        <v>50</v>
      </c>
      <c r="I196" s="192"/>
      <c r="J196" s="193">
        <f>ROUND(I196*H196,2)</f>
        <v>0</v>
      </c>
      <c r="K196" s="189" t="s">
        <v>1</v>
      </c>
      <c r="L196" s="40"/>
      <c r="M196" s="194" t="s">
        <v>1</v>
      </c>
      <c r="N196" s="195" t="s">
        <v>38</v>
      </c>
      <c r="O196" s="72"/>
      <c r="P196" s="196">
        <f>O196*H196</f>
        <v>0</v>
      </c>
      <c r="Q196" s="196">
        <v>0</v>
      </c>
      <c r="R196" s="196">
        <f>Q196*H196</f>
        <v>0</v>
      </c>
      <c r="S196" s="196">
        <v>0</v>
      </c>
      <c r="T196" s="197">
        <f>S196*H196</f>
        <v>0</v>
      </c>
      <c r="U196" s="35"/>
      <c r="V196" s="35"/>
      <c r="W196" s="35"/>
      <c r="X196" s="35"/>
      <c r="Y196" s="35"/>
      <c r="Z196" s="35"/>
      <c r="AA196" s="35"/>
      <c r="AB196" s="35"/>
      <c r="AC196" s="35"/>
      <c r="AD196" s="35"/>
      <c r="AE196" s="35"/>
      <c r="AR196" s="198" t="s">
        <v>139</v>
      </c>
      <c r="AT196" s="198" t="s">
        <v>134</v>
      </c>
      <c r="AU196" s="198" t="s">
        <v>83</v>
      </c>
      <c r="AY196" s="18" t="s">
        <v>131</v>
      </c>
      <c r="BE196" s="199">
        <f>IF(N196="základní",J196,0)</f>
        <v>0</v>
      </c>
      <c r="BF196" s="199">
        <f>IF(N196="snížená",J196,0)</f>
        <v>0</v>
      </c>
      <c r="BG196" s="199">
        <f>IF(N196="zákl. přenesená",J196,0)</f>
        <v>0</v>
      </c>
      <c r="BH196" s="199">
        <f>IF(N196="sníž. přenesená",J196,0)</f>
        <v>0</v>
      </c>
      <c r="BI196" s="199">
        <f>IF(N196="nulová",J196,0)</f>
        <v>0</v>
      </c>
      <c r="BJ196" s="18" t="s">
        <v>81</v>
      </c>
      <c r="BK196" s="199">
        <f>ROUND(I196*H196,2)</f>
        <v>0</v>
      </c>
      <c r="BL196" s="18" t="s">
        <v>139</v>
      </c>
      <c r="BM196" s="198" t="s">
        <v>989</v>
      </c>
    </row>
    <row r="197" spans="1:65" s="2" customFormat="1" ht="19.2">
      <c r="A197" s="35"/>
      <c r="B197" s="36"/>
      <c r="C197" s="37"/>
      <c r="D197" s="200" t="s">
        <v>140</v>
      </c>
      <c r="E197" s="37"/>
      <c r="F197" s="201" t="s">
        <v>988</v>
      </c>
      <c r="G197" s="37"/>
      <c r="H197" s="37"/>
      <c r="I197" s="202"/>
      <c r="J197" s="37"/>
      <c r="K197" s="37"/>
      <c r="L197" s="40"/>
      <c r="M197" s="203"/>
      <c r="N197" s="204"/>
      <c r="O197" s="72"/>
      <c r="P197" s="72"/>
      <c r="Q197" s="72"/>
      <c r="R197" s="72"/>
      <c r="S197" s="72"/>
      <c r="T197" s="73"/>
      <c r="U197" s="35"/>
      <c r="V197" s="35"/>
      <c r="W197" s="35"/>
      <c r="X197" s="35"/>
      <c r="Y197" s="35"/>
      <c r="Z197" s="35"/>
      <c r="AA197" s="35"/>
      <c r="AB197" s="35"/>
      <c r="AC197" s="35"/>
      <c r="AD197" s="35"/>
      <c r="AE197" s="35"/>
      <c r="AT197" s="18" t="s">
        <v>140</v>
      </c>
      <c r="AU197" s="18" t="s">
        <v>83</v>
      </c>
    </row>
    <row r="198" spans="1:65" s="12" customFormat="1" ht="22.8" customHeight="1">
      <c r="B198" s="171"/>
      <c r="C198" s="172"/>
      <c r="D198" s="173" t="s">
        <v>72</v>
      </c>
      <c r="E198" s="185" t="s">
        <v>990</v>
      </c>
      <c r="F198" s="185" t="s">
        <v>991</v>
      </c>
      <c r="G198" s="172"/>
      <c r="H198" s="172"/>
      <c r="I198" s="175"/>
      <c r="J198" s="186">
        <f>BK198</f>
        <v>0</v>
      </c>
      <c r="K198" s="172"/>
      <c r="L198" s="177"/>
      <c r="M198" s="178"/>
      <c r="N198" s="179"/>
      <c r="O198" s="179"/>
      <c r="P198" s="180">
        <f>SUM(P199:P200)</f>
        <v>0</v>
      </c>
      <c r="Q198" s="179"/>
      <c r="R198" s="180">
        <f>SUM(R199:R200)</f>
        <v>0</v>
      </c>
      <c r="S198" s="179"/>
      <c r="T198" s="181">
        <f>SUM(T199:T200)</f>
        <v>0</v>
      </c>
      <c r="AR198" s="182" t="s">
        <v>81</v>
      </c>
      <c r="AT198" s="183" t="s">
        <v>72</v>
      </c>
      <c r="AU198" s="183" t="s">
        <v>81</v>
      </c>
      <c r="AY198" s="182" t="s">
        <v>131</v>
      </c>
      <c r="BK198" s="184">
        <f>SUM(BK199:BK200)</f>
        <v>0</v>
      </c>
    </row>
    <row r="199" spans="1:65" s="2" customFormat="1" ht="24.15" customHeight="1">
      <c r="A199" s="35"/>
      <c r="B199" s="36"/>
      <c r="C199" s="187" t="s">
        <v>7</v>
      </c>
      <c r="D199" s="187" t="s">
        <v>134</v>
      </c>
      <c r="E199" s="188" t="s">
        <v>992</v>
      </c>
      <c r="F199" s="189" t="s">
        <v>993</v>
      </c>
      <c r="G199" s="190" t="s">
        <v>176</v>
      </c>
      <c r="H199" s="191">
        <v>60</v>
      </c>
      <c r="I199" s="192"/>
      <c r="J199" s="193">
        <f>ROUND(I199*H199,2)</f>
        <v>0</v>
      </c>
      <c r="K199" s="189" t="s">
        <v>1</v>
      </c>
      <c r="L199" s="40"/>
      <c r="M199" s="194" t="s">
        <v>1</v>
      </c>
      <c r="N199" s="195" t="s">
        <v>38</v>
      </c>
      <c r="O199" s="72"/>
      <c r="P199" s="196">
        <f>O199*H199</f>
        <v>0</v>
      </c>
      <c r="Q199" s="196">
        <v>0</v>
      </c>
      <c r="R199" s="196">
        <f>Q199*H199</f>
        <v>0</v>
      </c>
      <c r="S199" s="196">
        <v>0</v>
      </c>
      <c r="T199" s="197">
        <f>S199*H199</f>
        <v>0</v>
      </c>
      <c r="U199" s="35"/>
      <c r="V199" s="35"/>
      <c r="W199" s="35"/>
      <c r="X199" s="35"/>
      <c r="Y199" s="35"/>
      <c r="Z199" s="35"/>
      <c r="AA199" s="35"/>
      <c r="AB199" s="35"/>
      <c r="AC199" s="35"/>
      <c r="AD199" s="35"/>
      <c r="AE199" s="35"/>
      <c r="AR199" s="198" t="s">
        <v>139</v>
      </c>
      <c r="AT199" s="198" t="s">
        <v>134</v>
      </c>
      <c r="AU199" s="198" t="s">
        <v>83</v>
      </c>
      <c r="AY199" s="18" t="s">
        <v>131</v>
      </c>
      <c r="BE199" s="199">
        <f>IF(N199="základní",J199,0)</f>
        <v>0</v>
      </c>
      <c r="BF199" s="199">
        <f>IF(N199="snížená",J199,0)</f>
        <v>0</v>
      </c>
      <c r="BG199" s="199">
        <f>IF(N199="zákl. přenesená",J199,0)</f>
        <v>0</v>
      </c>
      <c r="BH199" s="199">
        <f>IF(N199="sníž. přenesená",J199,0)</f>
        <v>0</v>
      </c>
      <c r="BI199" s="199">
        <f>IF(N199="nulová",J199,0)</f>
        <v>0</v>
      </c>
      <c r="BJ199" s="18" t="s">
        <v>81</v>
      </c>
      <c r="BK199" s="199">
        <f>ROUND(I199*H199,2)</f>
        <v>0</v>
      </c>
      <c r="BL199" s="18" t="s">
        <v>139</v>
      </c>
      <c r="BM199" s="198" t="s">
        <v>994</v>
      </c>
    </row>
    <row r="200" spans="1:65" s="2" customFormat="1" ht="19.2">
      <c r="A200" s="35"/>
      <c r="B200" s="36"/>
      <c r="C200" s="37"/>
      <c r="D200" s="200" t="s">
        <v>140</v>
      </c>
      <c r="E200" s="37"/>
      <c r="F200" s="201" t="s">
        <v>993</v>
      </c>
      <c r="G200" s="37"/>
      <c r="H200" s="37"/>
      <c r="I200" s="202"/>
      <c r="J200" s="37"/>
      <c r="K200" s="37"/>
      <c r="L200" s="40"/>
      <c r="M200" s="203"/>
      <c r="N200" s="204"/>
      <c r="O200" s="72"/>
      <c r="P200" s="72"/>
      <c r="Q200" s="72"/>
      <c r="R200" s="72"/>
      <c r="S200" s="72"/>
      <c r="T200" s="73"/>
      <c r="U200" s="35"/>
      <c r="V200" s="35"/>
      <c r="W200" s="35"/>
      <c r="X200" s="35"/>
      <c r="Y200" s="35"/>
      <c r="Z200" s="35"/>
      <c r="AA200" s="35"/>
      <c r="AB200" s="35"/>
      <c r="AC200" s="35"/>
      <c r="AD200" s="35"/>
      <c r="AE200" s="35"/>
      <c r="AT200" s="18" t="s">
        <v>140</v>
      </c>
      <c r="AU200" s="18" t="s">
        <v>83</v>
      </c>
    </row>
    <row r="201" spans="1:65" s="12" customFormat="1" ht="22.8" customHeight="1">
      <c r="B201" s="171"/>
      <c r="C201" s="172"/>
      <c r="D201" s="173" t="s">
        <v>72</v>
      </c>
      <c r="E201" s="185" t="s">
        <v>995</v>
      </c>
      <c r="F201" s="185" t="s">
        <v>996</v>
      </c>
      <c r="G201" s="172"/>
      <c r="H201" s="172"/>
      <c r="I201" s="175"/>
      <c r="J201" s="186">
        <f>BK201</f>
        <v>0</v>
      </c>
      <c r="K201" s="172"/>
      <c r="L201" s="177"/>
      <c r="M201" s="178"/>
      <c r="N201" s="179"/>
      <c r="O201" s="179"/>
      <c r="P201" s="180">
        <f>SUM(P202:P203)</f>
        <v>0</v>
      </c>
      <c r="Q201" s="179"/>
      <c r="R201" s="180">
        <f>SUM(R202:R203)</f>
        <v>0</v>
      </c>
      <c r="S201" s="179"/>
      <c r="T201" s="181">
        <f>SUM(T202:T203)</f>
        <v>0</v>
      </c>
      <c r="AR201" s="182" t="s">
        <v>81</v>
      </c>
      <c r="AT201" s="183" t="s">
        <v>72</v>
      </c>
      <c r="AU201" s="183" t="s">
        <v>81</v>
      </c>
      <c r="AY201" s="182" t="s">
        <v>131</v>
      </c>
      <c r="BK201" s="184">
        <f>SUM(BK202:BK203)</f>
        <v>0</v>
      </c>
    </row>
    <row r="202" spans="1:65" s="2" customFormat="1" ht="16.5" customHeight="1">
      <c r="A202" s="35"/>
      <c r="B202" s="36"/>
      <c r="C202" s="187" t="s">
        <v>218</v>
      </c>
      <c r="D202" s="187" t="s">
        <v>134</v>
      </c>
      <c r="E202" s="188" t="s">
        <v>997</v>
      </c>
      <c r="F202" s="189" t="s">
        <v>998</v>
      </c>
      <c r="G202" s="190" t="s">
        <v>176</v>
      </c>
      <c r="H202" s="191">
        <v>5</v>
      </c>
      <c r="I202" s="192"/>
      <c r="J202" s="193">
        <f>ROUND(I202*H202,2)</f>
        <v>0</v>
      </c>
      <c r="K202" s="189" t="s">
        <v>1</v>
      </c>
      <c r="L202" s="40"/>
      <c r="M202" s="194" t="s">
        <v>1</v>
      </c>
      <c r="N202" s="195" t="s">
        <v>38</v>
      </c>
      <c r="O202" s="72"/>
      <c r="P202" s="196">
        <f>O202*H202</f>
        <v>0</v>
      </c>
      <c r="Q202" s="196">
        <v>0</v>
      </c>
      <c r="R202" s="196">
        <f>Q202*H202</f>
        <v>0</v>
      </c>
      <c r="S202" s="196">
        <v>0</v>
      </c>
      <c r="T202" s="197">
        <f>S202*H202</f>
        <v>0</v>
      </c>
      <c r="U202" s="35"/>
      <c r="V202" s="35"/>
      <c r="W202" s="35"/>
      <c r="X202" s="35"/>
      <c r="Y202" s="35"/>
      <c r="Z202" s="35"/>
      <c r="AA202" s="35"/>
      <c r="AB202" s="35"/>
      <c r="AC202" s="35"/>
      <c r="AD202" s="35"/>
      <c r="AE202" s="35"/>
      <c r="AR202" s="198" t="s">
        <v>139</v>
      </c>
      <c r="AT202" s="198" t="s">
        <v>134</v>
      </c>
      <c r="AU202" s="198" t="s">
        <v>83</v>
      </c>
      <c r="AY202" s="18" t="s">
        <v>131</v>
      </c>
      <c r="BE202" s="199">
        <f>IF(N202="základní",J202,0)</f>
        <v>0</v>
      </c>
      <c r="BF202" s="199">
        <f>IF(N202="snížená",J202,0)</f>
        <v>0</v>
      </c>
      <c r="BG202" s="199">
        <f>IF(N202="zákl. přenesená",J202,0)</f>
        <v>0</v>
      </c>
      <c r="BH202" s="199">
        <f>IF(N202="sníž. přenesená",J202,0)</f>
        <v>0</v>
      </c>
      <c r="BI202" s="199">
        <f>IF(N202="nulová",J202,0)</f>
        <v>0</v>
      </c>
      <c r="BJ202" s="18" t="s">
        <v>81</v>
      </c>
      <c r="BK202" s="199">
        <f>ROUND(I202*H202,2)</f>
        <v>0</v>
      </c>
      <c r="BL202" s="18" t="s">
        <v>139</v>
      </c>
      <c r="BM202" s="198" t="s">
        <v>205</v>
      </c>
    </row>
    <row r="203" spans="1:65" s="2" customFormat="1" ht="10.199999999999999">
      <c r="A203" s="35"/>
      <c r="B203" s="36"/>
      <c r="C203" s="37"/>
      <c r="D203" s="200" t="s">
        <v>140</v>
      </c>
      <c r="E203" s="37"/>
      <c r="F203" s="201" t="s">
        <v>998</v>
      </c>
      <c r="G203" s="37"/>
      <c r="H203" s="37"/>
      <c r="I203" s="202"/>
      <c r="J203" s="37"/>
      <c r="K203" s="37"/>
      <c r="L203" s="40"/>
      <c r="M203" s="203"/>
      <c r="N203" s="204"/>
      <c r="O203" s="72"/>
      <c r="P203" s="72"/>
      <c r="Q203" s="72"/>
      <c r="R203" s="72"/>
      <c r="S203" s="72"/>
      <c r="T203" s="73"/>
      <c r="U203" s="35"/>
      <c r="V203" s="35"/>
      <c r="W203" s="35"/>
      <c r="X203" s="35"/>
      <c r="Y203" s="35"/>
      <c r="Z203" s="35"/>
      <c r="AA203" s="35"/>
      <c r="AB203" s="35"/>
      <c r="AC203" s="35"/>
      <c r="AD203" s="35"/>
      <c r="AE203" s="35"/>
      <c r="AT203" s="18" t="s">
        <v>140</v>
      </c>
      <c r="AU203" s="18" t="s">
        <v>83</v>
      </c>
    </row>
    <row r="204" spans="1:65" s="12" customFormat="1" ht="22.8" customHeight="1">
      <c r="B204" s="171"/>
      <c r="C204" s="172"/>
      <c r="D204" s="173" t="s">
        <v>72</v>
      </c>
      <c r="E204" s="185" t="s">
        <v>999</v>
      </c>
      <c r="F204" s="185" t="s">
        <v>1000</v>
      </c>
      <c r="G204" s="172"/>
      <c r="H204" s="172"/>
      <c r="I204" s="175"/>
      <c r="J204" s="186">
        <f>BK204</f>
        <v>0</v>
      </c>
      <c r="K204" s="172"/>
      <c r="L204" s="177"/>
      <c r="M204" s="178"/>
      <c r="N204" s="179"/>
      <c r="O204" s="179"/>
      <c r="P204" s="180">
        <f>SUM(P205:P210)</f>
        <v>0</v>
      </c>
      <c r="Q204" s="179"/>
      <c r="R204" s="180">
        <f>SUM(R205:R210)</f>
        <v>0</v>
      </c>
      <c r="S204" s="179"/>
      <c r="T204" s="181">
        <f>SUM(T205:T210)</f>
        <v>0</v>
      </c>
      <c r="AR204" s="182" t="s">
        <v>81</v>
      </c>
      <c r="AT204" s="183" t="s">
        <v>72</v>
      </c>
      <c r="AU204" s="183" t="s">
        <v>81</v>
      </c>
      <c r="AY204" s="182" t="s">
        <v>131</v>
      </c>
      <c r="BK204" s="184">
        <f>SUM(BK205:BK210)</f>
        <v>0</v>
      </c>
    </row>
    <row r="205" spans="1:65" s="2" customFormat="1" ht="16.5" customHeight="1">
      <c r="A205" s="35"/>
      <c r="B205" s="36"/>
      <c r="C205" s="187" t="s">
        <v>207</v>
      </c>
      <c r="D205" s="187" t="s">
        <v>134</v>
      </c>
      <c r="E205" s="188" t="s">
        <v>1001</v>
      </c>
      <c r="F205" s="189" t="s">
        <v>1002</v>
      </c>
      <c r="G205" s="190" t="s">
        <v>176</v>
      </c>
      <c r="H205" s="191">
        <v>65</v>
      </c>
      <c r="I205" s="192"/>
      <c r="J205" s="193">
        <f>ROUND(I205*H205,2)</f>
        <v>0</v>
      </c>
      <c r="K205" s="189" t="s">
        <v>1</v>
      </c>
      <c r="L205" s="40"/>
      <c r="M205" s="194" t="s">
        <v>1</v>
      </c>
      <c r="N205" s="195" t="s">
        <v>38</v>
      </c>
      <c r="O205" s="72"/>
      <c r="P205" s="196">
        <f>O205*H205</f>
        <v>0</v>
      </c>
      <c r="Q205" s="196">
        <v>0</v>
      </c>
      <c r="R205" s="196">
        <f>Q205*H205</f>
        <v>0</v>
      </c>
      <c r="S205" s="196">
        <v>0</v>
      </c>
      <c r="T205" s="197">
        <f>S205*H205</f>
        <v>0</v>
      </c>
      <c r="U205" s="35"/>
      <c r="V205" s="35"/>
      <c r="W205" s="35"/>
      <c r="X205" s="35"/>
      <c r="Y205" s="35"/>
      <c r="Z205" s="35"/>
      <c r="AA205" s="35"/>
      <c r="AB205" s="35"/>
      <c r="AC205" s="35"/>
      <c r="AD205" s="35"/>
      <c r="AE205" s="35"/>
      <c r="AR205" s="198" t="s">
        <v>139</v>
      </c>
      <c r="AT205" s="198" t="s">
        <v>134</v>
      </c>
      <c r="AU205" s="198" t="s">
        <v>83</v>
      </c>
      <c r="AY205" s="18" t="s">
        <v>131</v>
      </c>
      <c r="BE205" s="199">
        <f>IF(N205="základní",J205,0)</f>
        <v>0</v>
      </c>
      <c r="BF205" s="199">
        <f>IF(N205="snížená",J205,0)</f>
        <v>0</v>
      </c>
      <c r="BG205" s="199">
        <f>IF(N205="zákl. přenesená",J205,0)</f>
        <v>0</v>
      </c>
      <c r="BH205" s="199">
        <f>IF(N205="sníž. přenesená",J205,0)</f>
        <v>0</v>
      </c>
      <c r="BI205" s="199">
        <f>IF(N205="nulová",J205,0)</f>
        <v>0</v>
      </c>
      <c r="BJ205" s="18" t="s">
        <v>81</v>
      </c>
      <c r="BK205" s="199">
        <f>ROUND(I205*H205,2)</f>
        <v>0</v>
      </c>
      <c r="BL205" s="18" t="s">
        <v>139</v>
      </c>
      <c r="BM205" s="198" t="s">
        <v>218</v>
      </c>
    </row>
    <row r="206" spans="1:65" s="2" customFormat="1" ht="10.199999999999999">
      <c r="A206" s="35"/>
      <c r="B206" s="36"/>
      <c r="C206" s="37"/>
      <c r="D206" s="200" t="s">
        <v>140</v>
      </c>
      <c r="E206" s="37"/>
      <c r="F206" s="201" t="s">
        <v>1002</v>
      </c>
      <c r="G206" s="37"/>
      <c r="H206" s="37"/>
      <c r="I206" s="202"/>
      <c r="J206" s="37"/>
      <c r="K206" s="37"/>
      <c r="L206" s="40"/>
      <c r="M206" s="203"/>
      <c r="N206" s="204"/>
      <c r="O206" s="72"/>
      <c r="P206" s="72"/>
      <c r="Q206" s="72"/>
      <c r="R206" s="72"/>
      <c r="S206" s="72"/>
      <c r="T206" s="73"/>
      <c r="U206" s="35"/>
      <c r="V206" s="35"/>
      <c r="W206" s="35"/>
      <c r="X206" s="35"/>
      <c r="Y206" s="35"/>
      <c r="Z206" s="35"/>
      <c r="AA206" s="35"/>
      <c r="AB206" s="35"/>
      <c r="AC206" s="35"/>
      <c r="AD206" s="35"/>
      <c r="AE206" s="35"/>
      <c r="AT206" s="18" t="s">
        <v>140</v>
      </c>
      <c r="AU206" s="18" t="s">
        <v>83</v>
      </c>
    </row>
    <row r="207" spans="1:65" s="2" customFormat="1" ht="16.5" customHeight="1">
      <c r="A207" s="35"/>
      <c r="B207" s="36"/>
      <c r="C207" s="187" t="s">
        <v>222</v>
      </c>
      <c r="D207" s="187" t="s">
        <v>134</v>
      </c>
      <c r="E207" s="188" t="s">
        <v>1003</v>
      </c>
      <c r="F207" s="189" t="s">
        <v>1004</v>
      </c>
      <c r="G207" s="190" t="s">
        <v>176</v>
      </c>
      <c r="H207" s="191">
        <v>40</v>
      </c>
      <c r="I207" s="192"/>
      <c r="J207" s="193">
        <f>ROUND(I207*H207,2)</f>
        <v>0</v>
      </c>
      <c r="K207" s="189" t="s">
        <v>1</v>
      </c>
      <c r="L207" s="40"/>
      <c r="M207" s="194" t="s">
        <v>1</v>
      </c>
      <c r="N207" s="195" t="s">
        <v>38</v>
      </c>
      <c r="O207" s="72"/>
      <c r="P207" s="196">
        <f>O207*H207</f>
        <v>0</v>
      </c>
      <c r="Q207" s="196">
        <v>0</v>
      </c>
      <c r="R207" s="196">
        <f>Q207*H207</f>
        <v>0</v>
      </c>
      <c r="S207" s="196">
        <v>0</v>
      </c>
      <c r="T207" s="197">
        <f>S207*H207</f>
        <v>0</v>
      </c>
      <c r="U207" s="35"/>
      <c r="V207" s="35"/>
      <c r="W207" s="35"/>
      <c r="X207" s="35"/>
      <c r="Y207" s="35"/>
      <c r="Z207" s="35"/>
      <c r="AA207" s="35"/>
      <c r="AB207" s="35"/>
      <c r="AC207" s="35"/>
      <c r="AD207" s="35"/>
      <c r="AE207" s="35"/>
      <c r="AR207" s="198" t="s">
        <v>139</v>
      </c>
      <c r="AT207" s="198" t="s">
        <v>134</v>
      </c>
      <c r="AU207" s="198" t="s">
        <v>83</v>
      </c>
      <c r="AY207" s="18" t="s">
        <v>131</v>
      </c>
      <c r="BE207" s="199">
        <f>IF(N207="základní",J207,0)</f>
        <v>0</v>
      </c>
      <c r="BF207" s="199">
        <f>IF(N207="snížená",J207,0)</f>
        <v>0</v>
      </c>
      <c r="BG207" s="199">
        <f>IF(N207="zákl. přenesená",J207,0)</f>
        <v>0</v>
      </c>
      <c r="BH207" s="199">
        <f>IF(N207="sníž. přenesená",J207,0)</f>
        <v>0</v>
      </c>
      <c r="BI207" s="199">
        <f>IF(N207="nulová",J207,0)</f>
        <v>0</v>
      </c>
      <c r="BJ207" s="18" t="s">
        <v>81</v>
      </c>
      <c r="BK207" s="199">
        <f>ROUND(I207*H207,2)</f>
        <v>0</v>
      </c>
      <c r="BL207" s="18" t="s">
        <v>139</v>
      </c>
      <c r="BM207" s="198" t="s">
        <v>222</v>
      </c>
    </row>
    <row r="208" spans="1:65" s="2" customFormat="1" ht="10.199999999999999">
      <c r="A208" s="35"/>
      <c r="B208" s="36"/>
      <c r="C208" s="37"/>
      <c r="D208" s="200" t="s">
        <v>140</v>
      </c>
      <c r="E208" s="37"/>
      <c r="F208" s="201" t="s">
        <v>1004</v>
      </c>
      <c r="G208" s="37"/>
      <c r="H208" s="37"/>
      <c r="I208" s="202"/>
      <c r="J208" s="37"/>
      <c r="K208" s="37"/>
      <c r="L208" s="40"/>
      <c r="M208" s="203"/>
      <c r="N208" s="204"/>
      <c r="O208" s="72"/>
      <c r="P208" s="72"/>
      <c r="Q208" s="72"/>
      <c r="R208" s="72"/>
      <c r="S208" s="72"/>
      <c r="T208" s="73"/>
      <c r="U208" s="35"/>
      <c r="V208" s="35"/>
      <c r="W208" s="35"/>
      <c r="X208" s="35"/>
      <c r="Y208" s="35"/>
      <c r="Z208" s="35"/>
      <c r="AA208" s="35"/>
      <c r="AB208" s="35"/>
      <c r="AC208" s="35"/>
      <c r="AD208" s="35"/>
      <c r="AE208" s="35"/>
      <c r="AT208" s="18" t="s">
        <v>140</v>
      </c>
      <c r="AU208" s="18" t="s">
        <v>83</v>
      </c>
    </row>
    <row r="209" spans="1:65" s="2" customFormat="1" ht="16.5" customHeight="1">
      <c r="A209" s="35"/>
      <c r="B209" s="36"/>
      <c r="C209" s="187" t="s">
        <v>424</v>
      </c>
      <c r="D209" s="187" t="s">
        <v>134</v>
      </c>
      <c r="E209" s="188" t="s">
        <v>1005</v>
      </c>
      <c r="F209" s="189" t="s">
        <v>1006</v>
      </c>
      <c r="G209" s="190" t="s">
        <v>176</v>
      </c>
      <c r="H209" s="191">
        <v>80</v>
      </c>
      <c r="I209" s="192"/>
      <c r="J209" s="193">
        <f>ROUND(I209*H209,2)</f>
        <v>0</v>
      </c>
      <c r="K209" s="189" t="s">
        <v>1</v>
      </c>
      <c r="L209" s="40"/>
      <c r="M209" s="194" t="s">
        <v>1</v>
      </c>
      <c r="N209" s="195" t="s">
        <v>38</v>
      </c>
      <c r="O209" s="72"/>
      <c r="P209" s="196">
        <f>O209*H209</f>
        <v>0</v>
      </c>
      <c r="Q209" s="196">
        <v>0</v>
      </c>
      <c r="R209" s="196">
        <f>Q209*H209</f>
        <v>0</v>
      </c>
      <c r="S209" s="196">
        <v>0</v>
      </c>
      <c r="T209" s="197">
        <f>S209*H209</f>
        <v>0</v>
      </c>
      <c r="U209" s="35"/>
      <c r="V209" s="35"/>
      <c r="W209" s="35"/>
      <c r="X209" s="35"/>
      <c r="Y209" s="35"/>
      <c r="Z209" s="35"/>
      <c r="AA209" s="35"/>
      <c r="AB209" s="35"/>
      <c r="AC209" s="35"/>
      <c r="AD209" s="35"/>
      <c r="AE209" s="35"/>
      <c r="AR209" s="198" t="s">
        <v>139</v>
      </c>
      <c r="AT209" s="198" t="s">
        <v>134</v>
      </c>
      <c r="AU209" s="198" t="s">
        <v>83</v>
      </c>
      <c r="AY209" s="18" t="s">
        <v>131</v>
      </c>
      <c r="BE209" s="199">
        <f>IF(N209="základní",J209,0)</f>
        <v>0</v>
      </c>
      <c r="BF209" s="199">
        <f>IF(N209="snížená",J209,0)</f>
        <v>0</v>
      </c>
      <c r="BG209" s="199">
        <f>IF(N209="zákl. přenesená",J209,0)</f>
        <v>0</v>
      </c>
      <c r="BH209" s="199">
        <f>IF(N209="sníž. přenesená",J209,0)</f>
        <v>0</v>
      </c>
      <c r="BI209" s="199">
        <f>IF(N209="nulová",J209,0)</f>
        <v>0</v>
      </c>
      <c r="BJ209" s="18" t="s">
        <v>81</v>
      </c>
      <c r="BK209" s="199">
        <f>ROUND(I209*H209,2)</f>
        <v>0</v>
      </c>
      <c r="BL209" s="18" t="s">
        <v>139</v>
      </c>
      <c r="BM209" s="198" t="s">
        <v>227</v>
      </c>
    </row>
    <row r="210" spans="1:65" s="2" customFormat="1" ht="10.199999999999999">
      <c r="A210" s="35"/>
      <c r="B210" s="36"/>
      <c r="C210" s="37"/>
      <c r="D210" s="200" t="s">
        <v>140</v>
      </c>
      <c r="E210" s="37"/>
      <c r="F210" s="201" t="s">
        <v>1006</v>
      </c>
      <c r="G210" s="37"/>
      <c r="H210" s="37"/>
      <c r="I210" s="202"/>
      <c r="J210" s="37"/>
      <c r="K210" s="37"/>
      <c r="L210" s="40"/>
      <c r="M210" s="203"/>
      <c r="N210" s="204"/>
      <c r="O210" s="72"/>
      <c r="P210" s="72"/>
      <c r="Q210" s="72"/>
      <c r="R210" s="72"/>
      <c r="S210" s="72"/>
      <c r="T210" s="73"/>
      <c r="U210" s="35"/>
      <c r="V210" s="35"/>
      <c r="W210" s="35"/>
      <c r="X210" s="35"/>
      <c r="Y210" s="35"/>
      <c r="Z210" s="35"/>
      <c r="AA210" s="35"/>
      <c r="AB210" s="35"/>
      <c r="AC210" s="35"/>
      <c r="AD210" s="35"/>
      <c r="AE210" s="35"/>
      <c r="AT210" s="18" t="s">
        <v>140</v>
      </c>
      <c r="AU210" s="18" t="s">
        <v>83</v>
      </c>
    </row>
    <row r="211" spans="1:65" s="12" customFormat="1" ht="22.8" customHeight="1">
      <c r="B211" s="171"/>
      <c r="C211" s="172"/>
      <c r="D211" s="173" t="s">
        <v>72</v>
      </c>
      <c r="E211" s="185" t="s">
        <v>1007</v>
      </c>
      <c r="F211" s="185" t="s">
        <v>1008</v>
      </c>
      <c r="G211" s="172"/>
      <c r="H211" s="172"/>
      <c r="I211" s="175"/>
      <c r="J211" s="186">
        <f>BK211</f>
        <v>0</v>
      </c>
      <c r="K211" s="172"/>
      <c r="L211" s="177"/>
      <c r="M211" s="178"/>
      <c r="N211" s="179"/>
      <c r="O211" s="179"/>
      <c r="P211" s="180">
        <f>SUM(P212:P213)</f>
        <v>0</v>
      </c>
      <c r="Q211" s="179"/>
      <c r="R211" s="180">
        <f>SUM(R212:R213)</f>
        <v>0</v>
      </c>
      <c r="S211" s="179"/>
      <c r="T211" s="181">
        <f>SUM(T212:T213)</f>
        <v>0</v>
      </c>
      <c r="AR211" s="182" t="s">
        <v>81</v>
      </c>
      <c r="AT211" s="183" t="s">
        <v>72</v>
      </c>
      <c r="AU211" s="183" t="s">
        <v>81</v>
      </c>
      <c r="AY211" s="182" t="s">
        <v>131</v>
      </c>
      <c r="BK211" s="184">
        <f>SUM(BK212:BK213)</f>
        <v>0</v>
      </c>
    </row>
    <row r="212" spans="1:65" s="2" customFormat="1" ht="16.5" customHeight="1">
      <c r="A212" s="35"/>
      <c r="B212" s="36"/>
      <c r="C212" s="187" t="s">
        <v>227</v>
      </c>
      <c r="D212" s="187" t="s">
        <v>134</v>
      </c>
      <c r="E212" s="188" t="s">
        <v>1009</v>
      </c>
      <c r="F212" s="189" t="s">
        <v>1010</v>
      </c>
      <c r="G212" s="190" t="s">
        <v>176</v>
      </c>
      <c r="H212" s="191">
        <v>80</v>
      </c>
      <c r="I212" s="192"/>
      <c r="J212" s="193">
        <f>ROUND(I212*H212,2)</f>
        <v>0</v>
      </c>
      <c r="K212" s="189" t="s">
        <v>1</v>
      </c>
      <c r="L212" s="40"/>
      <c r="M212" s="194" t="s">
        <v>1</v>
      </c>
      <c r="N212" s="195" t="s">
        <v>38</v>
      </c>
      <c r="O212" s="72"/>
      <c r="P212" s="196">
        <f>O212*H212</f>
        <v>0</v>
      </c>
      <c r="Q212" s="196">
        <v>0</v>
      </c>
      <c r="R212" s="196">
        <f>Q212*H212</f>
        <v>0</v>
      </c>
      <c r="S212" s="196">
        <v>0</v>
      </c>
      <c r="T212" s="197">
        <f>S212*H212</f>
        <v>0</v>
      </c>
      <c r="U212" s="35"/>
      <c r="V212" s="35"/>
      <c r="W212" s="35"/>
      <c r="X212" s="35"/>
      <c r="Y212" s="35"/>
      <c r="Z212" s="35"/>
      <c r="AA212" s="35"/>
      <c r="AB212" s="35"/>
      <c r="AC212" s="35"/>
      <c r="AD212" s="35"/>
      <c r="AE212" s="35"/>
      <c r="AR212" s="198" t="s">
        <v>139</v>
      </c>
      <c r="AT212" s="198" t="s">
        <v>134</v>
      </c>
      <c r="AU212" s="198" t="s">
        <v>83</v>
      </c>
      <c r="AY212" s="18" t="s">
        <v>131</v>
      </c>
      <c r="BE212" s="199">
        <f>IF(N212="základní",J212,0)</f>
        <v>0</v>
      </c>
      <c r="BF212" s="199">
        <f>IF(N212="snížená",J212,0)</f>
        <v>0</v>
      </c>
      <c r="BG212" s="199">
        <f>IF(N212="zákl. přenesená",J212,0)</f>
        <v>0</v>
      </c>
      <c r="BH212" s="199">
        <f>IF(N212="sníž. přenesená",J212,0)</f>
        <v>0</v>
      </c>
      <c r="BI212" s="199">
        <f>IF(N212="nulová",J212,0)</f>
        <v>0</v>
      </c>
      <c r="BJ212" s="18" t="s">
        <v>81</v>
      </c>
      <c r="BK212" s="199">
        <f>ROUND(I212*H212,2)</f>
        <v>0</v>
      </c>
      <c r="BL212" s="18" t="s">
        <v>139</v>
      </c>
      <c r="BM212" s="198" t="s">
        <v>232</v>
      </c>
    </row>
    <row r="213" spans="1:65" s="2" customFormat="1" ht="10.199999999999999">
      <c r="A213" s="35"/>
      <c r="B213" s="36"/>
      <c r="C213" s="37"/>
      <c r="D213" s="200" t="s">
        <v>140</v>
      </c>
      <c r="E213" s="37"/>
      <c r="F213" s="201" t="s">
        <v>1010</v>
      </c>
      <c r="G213" s="37"/>
      <c r="H213" s="37"/>
      <c r="I213" s="202"/>
      <c r="J213" s="37"/>
      <c r="K213" s="37"/>
      <c r="L213" s="40"/>
      <c r="M213" s="203"/>
      <c r="N213" s="204"/>
      <c r="O213" s="72"/>
      <c r="P213" s="72"/>
      <c r="Q213" s="72"/>
      <c r="R213" s="72"/>
      <c r="S213" s="72"/>
      <c r="T213" s="73"/>
      <c r="U213" s="35"/>
      <c r="V213" s="35"/>
      <c r="W213" s="35"/>
      <c r="X213" s="35"/>
      <c r="Y213" s="35"/>
      <c r="Z213" s="35"/>
      <c r="AA213" s="35"/>
      <c r="AB213" s="35"/>
      <c r="AC213" s="35"/>
      <c r="AD213" s="35"/>
      <c r="AE213" s="35"/>
      <c r="AT213" s="18" t="s">
        <v>140</v>
      </c>
      <c r="AU213" s="18" t="s">
        <v>83</v>
      </c>
    </row>
    <row r="214" spans="1:65" s="12" customFormat="1" ht="22.8" customHeight="1">
      <c r="B214" s="171"/>
      <c r="C214" s="172"/>
      <c r="D214" s="173" t="s">
        <v>72</v>
      </c>
      <c r="E214" s="185" t="s">
        <v>1011</v>
      </c>
      <c r="F214" s="185" t="s">
        <v>1012</v>
      </c>
      <c r="G214" s="172"/>
      <c r="H214" s="172"/>
      <c r="I214" s="175"/>
      <c r="J214" s="186">
        <f>BK214</f>
        <v>0</v>
      </c>
      <c r="K214" s="172"/>
      <c r="L214" s="177"/>
      <c r="M214" s="178"/>
      <c r="N214" s="179"/>
      <c r="O214" s="179"/>
      <c r="P214" s="180">
        <f>SUM(P215:P216)</f>
        <v>0</v>
      </c>
      <c r="Q214" s="179"/>
      <c r="R214" s="180">
        <f>SUM(R215:R216)</f>
        <v>0</v>
      </c>
      <c r="S214" s="179"/>
      <c r="T214" s="181">
        <f>SUM(T215:T216)</f>
        <v>0</v>
      </c>
      <c r="AR214" s="182" t="s">
        <v>81</v>
      </c>
      <c r="AT214" s="183" t="s">
        <v>72</v>
      </c>
      <c r="AU214" s="183" t="s">
        <v>81</v>
      </c>
      <c r="AY214" s="182" t="s">
        <v>131</v>
      </c>
      <c r="BK214" s="184">
        <f>SUM(BK215:BK216)</f>
        <v>0</v>
      </c>
    </row>
    <row r="215" spans="1:65" s="2" customFormat="1" ht="33" customHeight="1">
      <c r="A215" s="35"/>
      <c r="B215" s="36"/>
      <c r="C215" s="187" t="s">
        <v>431</v>
      </c>
      <c r="D215" s="187" t="s">
        <v>134</v>
      </c>
      <c r="E215" s="188" t="s">
        <v>1013</v>
      </c>
      <c r="F215" s="189" t="s">
        <v>1014</v>
      </c>
      <c r="G215" s="190" t="s">
        <v>155</v>
      </c>
      <c r="H215" s="191">
        <v>16.8</v>
      </c>
      <c r="I215" s="192"/>
      <c r="J215" s="193">
        <f>ROUND(I215*H215,2)</f>
        <v>0</v>
      </c>
      <c r="K215" s="189" t="s">
        <v>1</v>
      </c>
      <c r="L215" s="40"/>
      <c r="M215" s="194" t="s">
        <v>1</v>
      </c>
      <c r="N215" s="195" t="s">
        <v>38</v>
      </c>
      <c r="O215" s="72"/>
      <c r="P215" s="196">
        <f>O215*H215</f>
        <v>0</v>
      </c>
      <c r="Q215" s="196">
        <v>0</v>
      </c>
      <c r="R215" s="196">
        <f>Q215*H215</f>
        <v>0</v>
      </c>
      <c r="S215" s="196">
        <v>0</v>
      </c>
      <c r="T215" s="197">
        <f>S215*H215</f>
        <v>0</v>
      </c>
      <c r="U215" s="35"/>
      <c r="V215" s="35"/>
      <c r="W215" s="35"/>
      <c r="X215" s="35"/>
      <c r="Y215" s="35"/>
      <c r="Z215" s="35"/>
      <c r="AA215" s="35"/>
      <c r="AB215" s="35"/>
      <c r="AC215" s="35"/>
      <c r="AD215" s="35"/>
      <c r="AE215" s="35"/>
      <c r="AR215" s="198" t="s">
        <v>139</v>
      </c>
      <c r="AT215" s="198" t="s">
        <v>134</v>
      </c>
      <c r="AU215" s="198" t="s">
        <v>83</v>
      </c>
      <c r="AY215" s="18" t="s">
        <v>131</v>
      </c>
      <c r="BE215" s="199">
        <f>IF(N215="základní",J215,0)</f>
        <v>0</v>
      </c>
      <c r="BF215" s="199">
        <f>IF(N215="snížená",J215,0)</f>
        <v>0</v>
      </c>
      <c r="BG215" s="199">
        <f>IF(N215="zákl. přenesená",J215,0)</f>
        <v>0</v>
      </c>
      <c r="BH215" s="199">
        <f>IF(N215="sníž. přenesená",J215,0)</f>
        <v>0</v>
      </c>
      <c r="BI215" s="199">
        <f>IF(N215="nulová",J215,0)</f>
        <v>0</v>
      </c>
      <c r="BJ215" s="18" t="s">
        <v>81</v>
      </c>
      <c r="BK215" s="199">
        <f>ROUND(I215*H215,2)</f>
        <v>0</v>
      </c>
      <c r="BL215" s="18" t="s">
        <v>139</v>
      </c>
      <c r="BM215" s="198" t="s">
        <v>241</v>
      </c>
    </row>
    <row r="216" spans="1:65" s="2" customFormat="1" ht="19.2">
      <c r="A216" s="35"/>
      <c r="B216" s="36"/>
      <c r="C216" s="37"/>
      <c r="D216" s="200" t="s">
        <v>140</v>
      </c>
      <c r="E216" s="37"/>
      <c r="F216" s="201" t="s">
        <v>1014</v>
      </c>
      <c r="G216" s="37"/>
      <c r="H216" s="37"/>
      <c r="I216" s="202"/>
      <c r="J216" s="37"/>
      <c r="K216" s="37"/>
      <c r="L216" s="40"/>
      <c r="M216" s="203"/>
      <c r="N216" s="204"/>
      <c r="O216" s="72"/>
      <c r="P216" s="72"/>
      <c r="Q216" s="72"/>
      <c r="R216" s="72"/>
      <c r="S216" s="72"/>
      <c r="T216" s="73"/>
      <c r="U216" s="35"/>
      <c r="V216" s="35"/>
      <c r="W216" s="35"/>
      <c r="X216" s="35"/>
      <c r="Y216" s="35"/>
      <c r="Z216" s="35"/>
      <c r="AA216" s="35"/>
      <c r="AB216" s="35"/>
      <c r="AC216" s="35"/>
      <c r="AD216" s="35"/>
      <c r="AE216" s="35"/>
      <c r="AT216" s="18" t="s">
        <v>140</v>
      </c>
      <c r="AU216" s="18" t="s">
        <v>83</v>
      </c>
    </row>
    <row r="217" spans="1:65" s="12" customFormat="1" ht="22.8" customHeight="1">
      <c r="B217" s="171"/>
      <c r="C217" s="172"/>
      <c r="D217" s="173" t="s">
        <v>72</v>
      </c>
      <c r="E217" s="185" t="s">
        <v>1015</v>
      </c>
      <c r="F217" s="185" t="s">
        <v>1016</v>
      </c>
      <c r="G217" s="172"/>
      <c r="H217" s="172"/>
      <c r="I217" s="175"/>
      <c r="J217" s="186">
        <f>BK217</f>
        <v>0</v>
      </c>
      <c r="K217" s="172"/>
      <c r="L217" s="177"/>
      <c r="M217" s="178"/>
      <c r="N217" s="179"/>
      <c r="O217" s="179"/>
      <c r="P217" s="180">
        <f>SUM(P218:P221)</f>
        <v>0</v>
      </c>
      <c r="Q217" s="179"/>
      <c r="R217" s="180">
        <f>SUM(R218:R221)</f>
        <v>0</v>
      </c>
      <c r="S217" s="179"/>
      <c r="T217" s="181">
        <f>SUM(T218:T221)</f>
        <v>0</v>
      </c>
      <c r="AR217" s="182" t="s">
        <v>81</v>
      </c>
      <c r="AT217" s="183" t="s">
        <v>72</v>
      </c>
      <c r="AU217" s="183" t="s">
        <v>81</v>
      </c>
      <c r="AY217" s="182" t="s">
        <v>131</v>
      </c>
      <c r="BK217" s="184">
        <f>SUM(BK218:BK221)</f>
        <v>0</v>
      </c>
    </row>
    <row r="218" spans="1:65" s="2" customFormat="1" ht="33" customHeight="1">
      <c r="A218" s="35"/>
      <c r="B218" s="36"/>
      <c r="C218" s="187" t="s">
        <v>232</v>
      </c>
      <c r="D218" s="187" t="s">
        <v>134</v>
      </c>
      <c r="E218" s="188" t="s">
        <v>1017</v>
      </c>
      <c r="F218" s="189" t="s">
        <v>1018</v>
      </c>
      <c r="G218" s="190" t="s">
        <v>1019</v>
      </c>
      <c r="H218" s="191">
        <v>30</v>
      </c>
      <c r="I218" s="192"/>
      <c r="J218" s="193">
        <f>ROUND(I218*H218,2)</f>
        <v>0</v>
      </c>
      <c r="K218" s="189" t="s">
        <v>1</v>
      </c>
      <c r="L218" s="40"/>
      <c r="M218" s="194" t="s">
        <v>1</v>
      </c>
      <c r="N218" s="195" t="s">
        <v>38</v>
      </c>
      <c r="O218" s="72"/>
      <c r="P218" s="196">
        <f>O218*H218</f>
        <v>0</v>
      </c>
      <c r="Q218" s="196">
        <v>0</v>
      </c>
      <c r="R218" s="196">
        <f>Q218*H218</f>
        <v>0</v>
      </c>
      <c r="S218" s="196">
        <v>0</v>
      </c>
      <c r="T218" s="197">
        <f>S218*H218</f>
        <v>0</v>
      </c>
      <c r="U218" s="35"/>
      <c r="V218" s="35"/>
      <c r="W218" s="35"/>
      <c r="X218" s="35"/>
      <c r="Y218" s="35"/>
      <c r="Z218" s="35"/>
      <c r="AA218" s="35"/>
      <c r="AB218" s="35"/>
      <c r="AC218" s="35"/>
      <c r="AD218" s="35"/>
      <c r="AE218" s="35"/>
      <c r="AR218" s="198" t="s">
        <v>139</v>
      </c>
      <c r="AT218" s="198" t="s">
        <v>134</v>
      </c>
      <c r="AU218" s="198" t="s">
        <v>83</v>
      </c>
      <c r="AY218" s="18" t="s">
        <v>131</v>
      </c>
      <c r="BE218" s="199">
        <f>IF(N218="základní",J218,0)</f>
        <v>0</v>
      </c>
      <c r="BF218" s="199">
        <f>IF(N218="snížená",J218,0)</f>
        <v>0</v>
      </c>
      <c r="BG218" s="199">
        <f>IF(N218="zákl. přenesená",J218,0)</f>
        <v>0</v>
      </c>
      <c r="BH218" s="199">
        <f>IF(N218="sníž. přenesená",J218,0)</f>
        <v>0</v>
      </c>
      <c r="BI218" s="199">
        <f>IF(N218="nulová",J218,0)</f>
        <v>0</v>
      </c>
      <c r="BJ218" s="18" t="s">
        <v>81</v>
      </c>
      <c r="BK218" s="199">
        <f>ROUND(I218*H218,2)</f>
        <v>0</v>
      </c>
      <c r="BL218" s="18" t="s">
        <v>139</v>
      </c>
      <c r="BM218" s="198" t="s">
        <v>1020</v>
      </c>
    </row>
    <row r="219" spans="1:65" s="2" customFormat="1" ht="19.2">
      <c r="A219" s="35"/>
      <c r="B219" s="36"/>
      <c r="C219" s="37"/>
      <c r="D219" s="200" t="s">
        <v>140</v>
      </c>
      <c r="E219" s="37"/>
      <c r="F219" s="201" t="s">
        <v>1018</v>
      </c>
      <c r="G219" s="37"/>
      <c r="H219" s="37"/>
      <c r="I219" s="202"/>
      <c r="J219" s="37"/>
      <c r="K219" s="37"/>
      <c r="L219" s="40"/>
      <c r="M219" s="203"/>
      <c r="N219" s="204"/>
      <c r="O219" s="72"/>
      <c r="P219" s="72"/>
      <c r="Q219" s="72"/>
      <c r="R219" s="72"/>
      <c r="S219" s="72"/>
      <c r="T219" s="73"/>
      <c r="U219" s="35"/>
      <c r="V219" s="35"/>
      <c r="W219" s="35"/>
      <c r="X219" s="35"/>
      <c r="Y219" s="35"/>
      <c r="Z219" s="35"/>
      <c r="AA219" s="35"/>
      <c r="AB219" s="35"/>
      <c r="AC219" s="35"/>
      <c r="AD219" s="35"/>
      <c r="AE219" s="35"/>
      <c r="AT219" s="18" t="s">
        <v>140</v>
      </c>
      <c r="AU219" s="18" t="s">
        <v>83</v>
      </c>
    </row>
    <row r="220" spans="1:65" s="2" customFormat="1" ht="33" customHeight="1">
      <c r="A220" s="35"/>
      <c r="B220" s="36"/>
      <c r="C220" s="187" t="s">
        <v>440</v>
      </c>
      <c r="D220" s="187" t="s">
        <v>134</v>
      </c>
      <c r="E220" s="188" t="s">
        <v>1021</v>
      </c>
      <c r="F220" s="189" t="s">
        <v>1022</v>
      </c>
      <c r="G220" s="190" t="s">
        <v>210</v>
      </c>
      <c r="H220" s="191">
        <v>2</v>
      </c>
      <c r="I220" s="192"/>
      <c r="J220" s="193">
        <f>ROUND(I220*H220,2)</f>
        <v>0</v>
      </c>
      <c r="K220" s="189" t="s">
        <v>1</v>
      </c>
      <c r="L220" s="40"/>
      <c r="M220" s="194" t="s">
        <v>1</v>
      </c>
      <c r="N220" s="195" t="s">
        <v>38</v>
      </c>
      <c r="O220" s="72"/>
      <c r="P220" s="196">
        <f>O220*H220</f>
        <v>0</v>
      </c>
      <c r="Q220" s="196">
        <v>0</v>
      </c>
      <c r="R220" s="196">
        <f>Q220*H220</f>
        <v>0</v>
      </c>
      <c r="S220" s="196">
        <v>0</v>
      </c>
      <c r="T220" s="197">
        <f>S220*H220</f>
        <v>0</v>
      </c>
      <c r="U220" s="35"/>
      <c r="V220" s="35"/>
      <c r="W220" s="35"/>
      <c r="X220" s="35"/>
      <c r="Y220" s="35"/>
      <c r="Z220" s="35"/>
      <c r="AA220" s="35"/>
      <c r="AB220" s="35"/>
      <c r="AC220" s="35"/>
      <c r="AD220" s="35"/>
      <c r="AE220" s="35"/>
      <c r="AR220" s="198" t="s">
        <v>139</v>
      </c>
      <c r="AT220" s="198" t="s">
        <v>134</v>
      </c>
      <c r="AU220" s="198" t="s">
        <v>83</v>
      </c>
      <c r="AY220" s="18" t="s">
        <v>131</v>
      </c>
      <c r="BE220" s="199">
        <f>IF(N220="základní",J220,0)</f>
        <v>0</v>
      </c>
      <c r="BF220" s="199">
        <f>IF(N220="snížená",J220,0)</f>
        <v>0</v>
      </c>
      <c r="BG220" s="199">
        <f>IF(N220="zákl. přenesená",J220,0)</f>
        <v>0</v>
      </c>
      <c r="BH220" s="199">
        <f>IF(N220="sníž. přenesená",J220,0)</f>
        <v>0</v>
      </c>
      <c r="BI220" s="199">
        <f>IF(N220="nulová",J220,0)</f>
        <v>0</v>
      </c>
      <c r="BJ220" s="18" t="s">
        <v>81</v>
      </c>
      <c r="BK220" s="199">
        <f>ROUND(I220*H220,2)</f>
        <v>0</v>
      </c>
      <c r="BL220" s="18" t="s">
        <v>139</v>
      </c>
      <c r="BM220" s="198" t="s">
        <v>1023</v>
      </c>
    </row>
    <row r="221" spans="1:65" s="2" customFormat="1" ht="19.2">
      <c r="A221" s="35"/>
      <c r="B221" s="36"/>
      <c r="C221" s="37"/>
      <c r="D221" s="200" t="s">
        <v>140</v>
      </c>
      <c r="E221" s="37"/>
      <c r="F221" s="201" t="s">
        <v>1022</v>
      </c>
      <c r="G221" s="37"/>
      <c r="H221" s="37"/>
      <c r="I221" s="202"/>
      <c r="J221" s="37"/>
      <c r="K221" s="37"/>
      <c r="L221" s="40"/>
      <c r="M221" s="203"/>
      <c r="N221" s="204"/>
      <c r="O221" s="72"/>
      <c r="P221" s="72"/>
      <c r="Q221" s="72"/>
      <c r="R221" s="72"/>
      <c r="S221" s="72"/>
      <c r="T221" s="73"/>
      <c r="U221" s="35"/>
      <c r="V221" s="35"/>
      <c r="W221" s="35"/>
      <c r="X221" s="35"/>
      <c r="Y221" s="35"/>
      <c r="Z221" s="35"/>
      <c r="AA221" s="35"/>
      <c r="AB221" s="35"/>
      <c r="AC221" s="35"/>
      <c r="AD221" s="35"/>
      <c r="AE221" s="35"/>
      <c r="AT221" s="18" t="s">
        <v>140</v>
      </c>
      <c r="AU221" s="18" t="s">
        <v>83</v>
      </c>
    </row>
    <row r="222" spans="1:65" s="12" customFormat="1" ht="22.8" customHeight="1">
      <c r="B222" s="171"/>
      <c r="C222" s="172"/>
      <c r="D222" s="173" t="s">
        <v>72</v>
      </c>
      <c r="E222" s="185" t="s">
        <v>1024</v>
      </c>
      <c r="F222" s="185" t="s">
        <v>1025</v>
      </c>
      <c r="G222" s="172"/>
      <c r="H222" s="172"/>
      <c r="I222" s="175"/>
      <c r="J222" s="186">
        <f>BK222</f>
        <v>0</v>
      </c>
      <c r="K222" s="172"/>
      <c r="L222" s="177"/>
      <c r="M222" s="178"/>
      <c r="N222" s="179"/>
      <c r="O222" s="179"/>
      <c r="P222" s="180">
        <v>0</v>
      </c>
      <c r="Q222" s="179"/>
      <c r="R222" s="180">
        <v>0</v>
      </c>
      <c r="S222" s="179"/>
      <c r="T222" s="181">
        <v>0</v>
      </c>
      <c r="AR222" s="182" t="s">
        <v>81</v>
      </c>
      <c r="AT222" s="183" t="s">
        <v>72</v>
      </c>
      <c r="AU222" s="183" t="s">
        <v>81</v>
      </c>
      <c r="AY222" s="182" t="s">
        <v>131</v>
      </c>
      <c r="BK222" s="184">
        <v>0</v>
      </c>
    </row>
    <row r="223" spans="1:65" s="12" customFormat="1" ht="22.8" customHeight="1">
      <c r="B223" s="171"/>
      <c r="C223" s="172"/>
      <c r="D223" s="173" t="s">
        <v>72</v>
      </c>
      <c r="E223" s="185" t="s">
        <v>1026</v>
      </c>
      <c r="F223" s="185" t="s">
        <v>1027</v>
      </c>
      <c r="G223" s="172"/>
      <c r="H223" s="172"/>
      <c r="I223" s="175"/>
      <c r="J223" s="186">
        <f>BK223</f>
        <v>0</v>
      </c>
      <c r="K223" s="172"/>
      <c r="L223" s="177"/>
      <c r="M223" s="178"/>
      <c r="N223" s="179"/>
      <c r="O223" s="179"/>
      <c r="P223" s="180">
        <f>SUM(P224:P225)</f>
        <v>0</v>
      </c>
      <c r="Q223" s="179"/>
      <c r="R223" s="180">
        <f>SUM(R224:R225)</f>
        <v>0</v>
      </c>
      <c r="S223" s="179"/>
      <c r="T223" s="181">
        <f>SUM(T224:T225)</f>
        <v>0</v>
      </c>
      <c r="AR223" s="182" t="s">
        <v>81</v>
      </c>
      <c r="AT223" s="183" t="s">
        <v>72</v>
      </c>
      <c r="AU223" s="183" t="s">
        <v>81</v>
      </c>
      <c r="AY223" s="182" t="s">
        <v>131</v>
      </c>
      <c r="BK223" s="184">
        <f>SUM(BK224:BK225)</f>
        <v>0</v>
      </c>
    </row>
    <row r="224" spans="1:65" s="2" customFormat="1" ht="16.5" customHeight="1">
      <c r="A224" s="35"/>
      <c r="B224" s="36"/>
      <c r="C224" s="187" t="s">
        <v>241</v>
      </c>
      <c r="D224" s="187" t="s">
        <v>134</v>
      </c>
      <c r="E224" s="188" t="s">
        <v>1028</v>
      </c>
      <c r="F224" s="189" t="s">
        <v>1029</v>
      </c>
      <c r="G224" s="190" t="s">
        <v>388</v>
      </c>
      <c r="H224" s="191">
        <v>1</v>
      </c>
      <c r="I224" s="192"/>
      <c r="J224" s="193">
        <f>ROUND(I224*H224,2)</f>
        <v>0</v>
      </c>
      <c r="K224" s="189" t="s">
        <v>1</v>
      </c>
      <c r="L224" s="40"/>
      <c r="M224" s="194" t="s">
        <v>1</v>
      </c>
      <c r="N224" s="195" t="s">
        <v>38</v>
      </c>
      <c r="O224" s="72"/>
      <c r="P224" s="196">
        <f>O224*H224</f>
        <v>0</v>
      </c>
      <c r="Q224" s="196">
        <v>0</v>
      </c>
      <c r="R224" s="196">
        <f>Q224*H224</f>
        <v>0</v>
      </c>
      <c r="S224" s="196">
        <v>0</v>
      </c>
      <c r="T224" s="197">
        <f>S224*H224</f>
        <v>0</v>
      </c>
      <c r="U224" s="35"/>
      <c r="V224" s="35"/>
      <c r="W224" s="35"/>
      <c r="X224" s="35"/>
      <c r="Y224" s="35"/>
      <c r="Z224" s="35"/>
      <c r="AA224" s="35"/>
      <c r="AB224" s="35"/>
      <c r="AC224" s="35"/>
      <c r="AD224" s="35"/>
      <c r="AE224" s="35"/>
      <c r="AR224" s="198" t="s">
        <v>139</v>
      </c>
      <c r="AT224" s="198" t="s">
        <v>134</v>
      </c>
      <c r="AU224" s="198" t="s">
        <v>83</v>
      </c>
      <c r="AY224" s="18" t="s">
        <v>131</v>
      </c>
      <c r="BE224" s="199">
        <f>IF(N224="základní",J224,0)</f>
        <v>0</v>
      </c>
      <c r="BF224" s="199">
        <f>IF(N224="snížená",J224,0)</f>
        <v>0</v>
      </c>
      <c r="BG224" s="199">
        <f>IF(N224="zákl. přenesená",J224,0)</f>
        <v>0</v>
      </c>
      <c r="BH224" s="199">
        <f>IF(N224="sníž. přenesená",J224,0)</f>
        <v>0</v>
      </c>
      <c r="BI224" s="199">
        <f>IF(N224="nulová",J224,0)</f>
        <v>0</v>
      </c>
      <c r="BJ224" s="18" t="s">
        <v>81</v>
      </c>
      <c r="BK224" s="199">
        <f>ROUND(I224*H224,2)</f>
        <v>0</v>
      </c>
      <c r="BL224" s="18" t="s">
        <v>139</v>
      </c>
      <c r="BM224" s="198" t="s">
        <v>245</v>
      </c>
    </row>
    <row r="225" spans="1:65" s="2" customFormat="1" ht="10.199999999999999">
      <c r="A225" s="35"/>
      <c r="B225" s="36"/>
      <c r="C225" s="37"/>
      <c r="D225" s="200" t="s">
        <v>140</v>
      </c>
      <c r="E225" s="37"/>
      <c r="F225" s="201" t="s">
        <v>1029</v>
      </c>
      <c r="G225" s="37"/>
      <c r="H225" s="37"/>
      <c r="I225" s="202"/>
      <c r="J225" s="37"/>
      <c r="K225" s="37"/>
      <c r="L225" s="40"/>
      <c r="M225" s="203"/>
      <c r="N225" s="204"/>
      <c r="O225" s="72"/>
      <c r="P225" s="72"/>
      <c r="Q225" s="72"/>
      <c r="R225" s="72"/>
      <c r="S225" s="72"/>
      <c r="T225" s="73"/>
      <c r="U225" s="35"/>
      <c r="V225" s="35"/>
      <c r="W225" s="35"/>
      <c r="X225" s="35"/>
      <c r="Y225" s="35"/>
      <c r="Z225" s="35"/>
      <c r="AA225" s="35"/>
      <c r="AB225" s="35"/>
      <c r="AC225" s="35"/>
      <c r="AD225" s="35"/>
      <c r="AE225" s="35"/>
      <c r="AT225" s="18" t="s">
        <v>140</v>
      </c>
      <c r="AU225" s="18" t="s">
        <v>83</v>
      </c>
    </row>
    <row r="226" spans="1:65" s="12" customFormat="1" ht="25.95" customHeight="1">
      <c r="B226" s="171"/>
      <c r="C226" s="172"/>
      <c r="D226" s="173" t="s">
        <v>72</v>
      </c>
      <c r="E226" s="174" t="s">
        <v>1030</v>
      </c>
      <c r="F226" s="174" t="s">
        <v>1031</v>
      </c>
      <c r="G226" s="172"/>
      <c r="H226" s="172"/>
      <c r="I226" s="175"/>
      <c r="J226" s="176">
        <f>BK226</f>
        <v>0</v>
      </c>
      <c r="K226" s="172"/>
      <c r="L226" s="177"/>
      <c r="M226" s="178"/>
      <c r="N226" s="179"/>
      <c r="O226" s="179"/>
      <c r="P226" s="180">
        <f>P227+P230+P233+P236</f>
        <v>0</v>
      </c>
      <c r="Q226" s="179"/>
      <c r="R226" s="180">
        <f>R227+R230+R233+R236</f>
        <v>0</v>
      </c>
      <c r="S226" s="179"/>
      <c r="T226" s="181">
        <f>T227+T230+T233+T236</f>
        <v>0</v>
      </c>
      <c r="AR226" s="182" t="s">
        <v>81</v>
      </c>
      <c r="AT226" s="183" t="s">
        <v>72</v>
      </c>
      <c r="AU226" s="183" t="s">
        <v>73</v>
      </c>
      <c r="AY226" s="182" t="s">
        <v>131</v>
      </c>
      <c r="BK226" s="184">
        <f>BK227+BK230+BK233+BK236</f>
        <v>0</v>
      </c>
    </row>
    <row r="227" spans="1:65" s="12" customFormat="1" ht="22.8" customHeight="1">
      <c r="B227" s="171"/>
      <c r="C227" s="172"/>
      <c r="D227" s="173" t="s">
        <v>72</v>
      </c>
      <c r="E227" s="185" t="s">
        <v>1032</v>
      </c>
      <c r="F227" s="185" t="s">
        <v>1033</v>
      </c>
      <c r="G227" s="172"/>
      <c r="H227" s="172"/>
      <c r="I227" s="175"/>
      <c r="J227" s="186">
        <f>BK227</f>
        <v>0</v>
      </c>
      <c r="K227" s="172"/>
      <c r="L227" s="177"/>
      <c r="M227" s="178"/>
      <c r="N227" s="179"/>
      <c r="O227" s="179"/>
      <c r="P227" s="180">
        <f>SUM(P228:P229)</f>
        <v>0</v>
      </c>
      <c r="Q227" s="179"/>
      <c r="R227" s="180">
        <f>SUM(R228:R229)</f>
        <v>0</v>
      </c>
      <c r="S227" s="179"/>
      <c r="T227" s="181">
        <f>SUM(T228:T229)</f>
        <v>0</v>
      </c>
      <c r="AR227" s="182" t="s">
        <v>81</v>
      </c>
      <c r="AT227" s="183" t="s">
        <v>72</v>
      </c>
      <c r="AU227" s="183" t="s">
        <v>81</v>
      </c>
      <c r="AY227" s="182" t="s">
        <v>131</v>
      </c>
      <c r="BK227" s="184">
        <f>SUM(BK228:BK229)</f>
        <v>0</v>
      </c>
    </row>
    <row r="228" spans="1:65" s="2" customFormat="1" ht="16.5" customHeight="1">
      <c r="A228" s="35"/>
      <c r="B228" s="36"/>
      <c r="C228" s="187" t="s">
        <v>443</v>
      </c>
      <c r="D228" s="187" t="s">
        <v>134</v>
      </c>
      <c r="E228" s="188" t="s">
        <v>1034</v>
      </c>
      <c r="F228" s="189" t="s">
        <v>1035</v>
      </c>
      <c r="G228" s="190" t="s">
        <v>210</v>
      </c>
      <c r="H228" s="191">
        <v>7</v>
      </c>
      <c r="I228" s="192"/>
      <c r="J228" s="193">
        <f>ROUND(I228*H228,2)</f>
        <v>0</v>
      </c>
      <c r="K228" s="189" t="s">
        <v>1</v>
      </c>
      <c r="L228" s="40"/>
      <c r="M228" s="194" t="s">
        <v>1</v>
      </c>
      <c r="N228" s="195" t="s">
        <v>38</v>
      </c>
      <c r="O228" s="72"/>
      <c r="P228" s="196">
        <f>O228*H228</f>
        <v>0</v>
      </c>
      <c r="Q228" s="196">
        <v>0</v>
      </c>
      <c r="R228" s="196">
        <f>Q228*H228</f>
        <v>0</v>
      </c>
      <c r="S228" s="196">
        <v>0</v>
      </c>
      <c r="T228" s="197">
        <f>S228*H228</f>
        <v>0</v>
      </c>
      <c r="U228" s="35"/>
      <c r="V228" s="35"/>
      <c r="W228" s="35"/>
      <c r="X228" s="35"/>
      <c r="Y228" s="35"/>
      <c r="Z228" s="35"/>
      <c r="AA228" s="35"/>
      <c r="AB228" s="35"/>
      <c r="AC228" s="35"/>
      <c r="AD228" s="35"/>
      <c r="AE228" s="35"/>
      <c r="AR228" s="198" t="s">
        <v>139</v>
      </c>
      <c r="AT228" s="198" t="s">
        <v>134</v>
      </c>
      <c r="AU228" s="198" t="s">
        <v>83</v>
      </c>
      <c r="AY228" s="18" t="s">
        <v>131</v>
      </c>
      <c r="BE228" s="199">
        <f>IF(N228="základní",J228,0)</f>
        <v>0</v>
      </c>
      <c r="BF228" s="199">
        <f>IF(N228="snížená",J228,0)</f>
        <v>0</v>
      </c>
      <c r="BG228" s="199">
        <f>IF(N228="zákl. přenesená",J228,0)</f>
        <v>0</v>
      </c>
      <c r="BH228" s="199">
        <f>IF(N228="sníž. přenesená",J228,0)</f>
        <v>0</v>
      </c>
      <c r="BI228" s="199">
        <f>IF(N228="nulová",J228,0)</f>
        <v>0</v>
      </c>
      <c r="BJ228" s="18" t="s">
        <v>81</v>
      </c>
      <c r="BK228" s="199">
        <f>ROUND(I228*H228,2)</f>
        <v>0</v>
      </c>
      <c r="BL228" s="18" t="s">
        <v>139</v>
      </c>
      <c r="BM228" s="198" t="s">
        <v>252</v>
      </c>
    </row>
    <row r="229" spans="1:65" s="2" customFormat="1" ht="10.199999999999999">
      <c r="A229" s="35"/>
      <c r="B229" s="36"/>
      <c r="C229" s="37"/>
      <c r="D229" s="200" t="s">
        <v>140</v>
      </c>
      <c r="E229" s="37"/>
      <c r="F229" s="201" t="s">
        <v>1035</v>
      </c>
      <c r="G229" s="37"/>
      <c r="H229" s="37"/>
      <c r="I229" s="202"/>
      <c r="J229" s="37"/>
      <c r="K229" s="37"/>
      <c r="L229" s="40"/>
      <c r="M229" s="203"/>
      <c r="N229" s="204"/>
      <c r="O229" s="72"/>
      <c r="P229" s="72"/>
      <c r="Q229" s="72"/>
      <c r="R229" s="72"/>
      <c r="S229" s="72"/>
      <c r="T229" s="73"/>
      <c r="U229" s="35"/>
      <c r="V229" s="35"/>
      <c r="W229" s="35"/>
      <c r="X229" s="35"/>
      <c r="Y229" s="35"/>
      <c r="Z229" s="35"/>
      <c r="AA229" s="35"/>
      <c r="AB229" s="35"/>
      <c r="AC229" s="35"/>
      <c r="AD229" s="35"/>
      <c r="AE229" s="35"/>
      <c r="AT229" s="18" t="s">
        <v>140</v>
      </c>
      <c r="AU229" s="18" t="s">
        <v>83</v>
      </c>
    </row>
    <row r="230" spans="1:65" s="12" customFormat="1" ht="22.8" customHeight="1">
      <c r="B230" s="171"/>
      <c r="C230" s="172"/>
      <c r="D230" s="173" t="s">
        <v>72</v>
      </c>
      <c r="E230" s="185" t="s">
        <v>1036</v>
      </c>
      <c r="F230" s="185" t="s">
        <v>1037</v>
      </c>
      <c r="G230" s="172"/>
      <c r="H230" s="172"/>
      <c r="I230" s="175"/>
      <c r="J230" s="186">
        <f>BK230</f>
        <v>0</v>
      </c>
      <c r="K230" s="172"/>
      <c r="L230" s="177"/>
      <c r="M230" s="178"/>
      <c r="N230" s="179"/>
      <c r="O230" s="179"/>
      <c r="P230" s="180">
        <f>SUM(P231:P232)</f>
        <v>0</v>
      </c>
      <c r="Q230" s="179"/>
      <c r="R230" s="180">
        <f>SUM(R231:R232)</f>
        <v>0</v>
      </c>
      <c r="S230" s="179"/>
      <c r="T230" s="181">
        <f>SUM(T231:T232)</f>
        <v>0</v>
      </c>
      <c r="AR230" s="182" t="s">
        <v>81</v>
      </c>
      <c r="AT230" s="183" t="s">
        <v>72</v>
      </c>
      <c r="AU230" s="183" t="s">
        <v>81</v>
      </c>
      <c r="AY230" s="182" t="s">
        <v>131</v>
      </c>
      <c r="BK230" s="184">
        <f>SUM(BK231:BK232)</f>
        <v>0</v>
      </c>
    </row>
    <row r="231" spans="1:65" s="2" customFormat="1" ht="16.5" customHeight="1">
      <c r="A231" s="35"/>
      <c r="B231" s="36"/>
      <c r="C231" s="187" t="s">
        <v>245</v>
      </c>
      <c r="D231" s="187" t="s">
        <v>134</v>
      </c>
      <c r="E231" s="188" t="s">
        <v>1038</v>
      </c>
      <c r="F231" s="189" t="s">
        <v>1039</v>
      </c>
      <c r="G231" s="190" t="s">
        <v>176</v>
      </c>
      <c r="H231" s="191">
        <v>14</v>
      </c>
      <c r="I231" s="192"/>
      <c r="J231" s="193">
        <f>ROUND(I231*H231,2)</f>
        <v>0</v>
      </c>
      <c r="K231" s="189" t="s">
        <v>1</v>
      </c>
      <c r="L231" s="40"/>
      <c r="M231" s="194" t="s">
        <v>1</v>
      </c>
      <c r="N231" s="195" t="s">
        <v>38</v>
      </c>
      <c r="O231" s="72"/>
      <c r="P231" s="196">
        <f>O231*H231</f>
        <v>0</v>
      </c>
      <c r="Q231" s="196">
        <v>0</v>
      </c>
      <c r="R231" s="196">
        <f>Q231*H231</f>
        <v>0</v>
      </c>
      <c r="S231" s="196">
        <v>0</v>
      </c>
      <c r="T231" s="197">
        <f>S231*H231</f>
        <v>0</v>
      </c>
      <c r="U231" s="35"/>
      <c r="V231" s="35"/>
      <c r="W231" s="35"/>
      <c r="X231" s="35"/>
      <c r="Y231" s="35"/>
      <c r="Z231" s="35"/>
      <c r="AA231" s="35"/>
      <c r="AB231" s="35"/>
      <c r="AC231" s="35"/>
      <c r="AD231" s="35"/>
      <c r="AE231" s="35"/>
      <c r="AR231" s="198" t="s">
        <v>139</v>
      </c>
      <c r="AT231" s="198" t="s">
        <v>134</v>
      </c>
      <c r="AU231" s="198" t="s">
        <v>83</v>
      </c>
      <c r="AY231" s="18" t="s">
        <v>131</v>
      </c>
      <c r="BE231" s="199">
        <f>IF(N231="základní",J231,0)</f>
        <v>0</v>
      </c>
      <c r="BF231" s="199">
        <f>IF(N231="snížená",J231,0)</f>
        <v>0</v>
      </c>
      <c r="BG231" s="199">
        <f>IF(N231="zákl. přenesená",J231,0)</f>
        <v>0</v>
      </c>
      <c r="BH231" s="199">
        <f>IF(N231="sníž. přenesená",J231,0)</f>
        <v>0</v>
      </c>
      <c r="BI231" s="199">
        <f>IF(N231="nulová",J231,0)</f>
        <v>0</v>
      </c>
      <c r="BJ231" s="18" t="s">
        <v>81</v>
      </c>
      <c r="BK231" s="199">
        <f>ROUND(I231*H231,2)</f>
        <v>0</v>
      </c>
      <c r="BL231" s="18" t="s">
        <v>139</v>
      </c>
      <c r="BM231" s="198" t="s">
        <v>258</v>
      </c>
    </row>
    <row r="232" spans="1:65" s="2" customFormat="1" ht="10.199999999999999">
      <c r="A232" s="35"/>
      <c r="B232" s="36"/>
      <c r="C232" s="37"/>
      <c r="D232" s="200" t="s">
        <v>140</v>
      </c>
      <c r="E232" s="37"/>
      <c r="F232" s="201" t="s">
        <v>1039</v>
      </c>
      <c r="G232" s="37"/>
      <c r="H232" s="37"/>
      <c r="I232" s="202"/>
      <c r="J232" s="37"/>
      <c r="K232" s="37"/>
      <c r="L232" s="40"/>
      <c r="M232" s="203"/>
      <c r="N232" s="204"/>
      <c r="O232" s="72"/>
      <c r="P232" s="72"/>
      <c r="Q232" s="72"/>
      <c r="R232" s="72"/>
      <c r="S232" s="72"/>
      <c r="T232" s="73"/>
      <c r="U232" s="35"/>
      <c r="V232" s="35"/>
      <c r="W232" s="35"/>
      <c r="X232" s="35"/>
      <c r="Y232" s="35"/>
      <c r="Z232" s="35"/>
      <c r="AA232" s="35"/>
      <c r="AB232" s="35"/>
      <c r="AC232" s="35"/>
      <c r="AD232" s="35"/>
      <c r="AE232" s="35"/>
      <c r="AT232" s="18" t="s">
        <v>140</v>
      </c>
      <c r="AU232" s="18" t="s">
        <v>83</v>
      </c>
    </row>
    <row r="233" spans="1:65" s="12" customFormat="1" ht="22.8" customHeight="1">
      <c r="B233" s="171"/>
      <c r="C233" s="172"/>
      <c r="D233" s="173" t="s">
        <v>72</v>
      </c>
      <c r="E233" s="185" t="s">
        <v>1040</v>
      </c>
      <c r="F233" s="185" t="s">
        <v>1041</v>
      </c>
      <c r="G233" s="172"/>
      <c r="H233" s="172"/>
      <c r="I233" s="175"/>
      <c r="J233" s="186">
        <f>BK233</f>
        <v>0</v>
      </c>
      <c r="K233" s="172"/>
      <c r="L233" s="177"/>
      <c r="M233" s="178"/>
      <c r="N233" s="179"/>
      <c r="O233" s="179"/>
      <c r="P233" s="180">
        <f>SUM(P234:P235)</f>
        <v>0</v>
      </c>
      <c r="Q233" s="179"/>
      <c r="R233" s="180">
        <f>SUM(R234:R235)</f>
        <v>0</v>
      </c>
      <c r="S233" s="179"/>
      <c r="T233" s="181">
        <f>SUM(T234:T235)</f>
        <v>0</v>
      </c>
      <c r="AR233" s="182" t="s">
        <v>81</v>
      </c>
      <c r="AT233" s="183" t="s">
        <v>72</v>
      </c>
      <c r="AU233" s="183" t="s">
        <v>81</v>
      </c>
      <c r="AY233" s="182" t="s">
        <v>131</v>
      </c>
      <c r="BK233" s="184">
        <f>SUM(BK234:BK235)</f>
        <v>0</v>
      </c>
    </row>
    <row r="234" spans="1:65" s="2" customFormat="1" ht="16.5" customHeight="1">
      <c r="A234" s="35"/>
      <c r="B234" s="36"/>
      <c r="C234" s="187" t="s">
        <v>449</v>
      </c>
      <c r="D234" s="187" t="s">
        <v>134</v>
      </c>
      <c r="E234" s="188" t="s">
        <v>1042</v>
      </c>
      <c r="F234" s="189" t="s">
        <v>1043</v>
      </c>
      <c r="G234" s="190" t="s">
        <v>210</v>
      </c>
      <c r="H234" s="191">
        <v>1</v>
      </c>
      <c r="I234" s="192"/>
      <c r="J234" s="193">
        <f>ROUND(I234*H234,2)</f>
        <v>0</v>
      </c>
      <c r="K234" s="189" t="s">
        <v>1</v>
      </c>
      <c r="L234" s="40"/>
      <c r="M234" s="194" t="s">
        <v>1</v>
      </c>
      <c r="N234" s="195" t="s">
        <v>38</v>
      </c>
      <c r="O234" s="72"/>
      <c r="P234" s="196">
        <f>O234*H234</f>
        <v>0</v>
      </c>
      <c r="Q234" s="196">
        <v>0</v>
      </c>
      <c r="R234" s="196">
        <f>Q234*H234</f>
        <v>0</v>
      </c>
      <c r="S234" s="196">
        <v>0</v>
      </c>
      <c r="T234" s="197">
        <f>S234*H234</f>
        <v>0</v>
      </c>
      <c r="U234" s="35"/>
      <c r="V234" s="35"/>
      <c r="W234" s="35"/>
      <c r="X234" s="35"/>
      <c r="Y234" s="35"/>
      <c r="Z234" s="35"/>
      <c r="AA234" s="35"/>
      <c r="AB234" s="35"/>
      <c r="AC234" s="35"/>
      <c r="AD234" s="35"/>
      <c r="AE234" s="35"/>
      <c r="AR234" s="198" t="s">
        <v>139</v>
      </c>
      <c r="AT234" s="198" t="s">
        <v>134</v>
      </c>
      <c r="AU234" s="198" t="s">
        <v>83</v>
      </c>
      <c r="AY234" s="18" t="s">
        <v>131</v>
      </c>
      <c r="BE234" s="199">
        <f>IF(N234="základní",J234,0)</f>
        <v>0</v>
      </c>
      <c r="BF234" s="199">
        <f>IF(N234="snížená",J234,0)</f>
        <v>0</v>
      </c>
      <c r="BG234" s="199">
        <f>IF(N234="zákl. přenesená",J234,0)</f>
        <v>0</v>
      </c>
      <c r="BH234" s="199">
        <f>IF(N234="sníž. přenesená",J234,0)</f>
        <v>0</v>
      </c>
      <c r="BI234" s="199">
        <f>IF(N234="nulová",J234,0)</f>
        <v>0</v>
      </c>
      <c r="BJ234" s="18" t="s">
        <v>81</v>
      </c>
      <c r="BK234" s="199">
        <f>ROUND(I234*H234,2)</f>
        <v>0</v>
      </c>
      <c r="BL234" s="18" t="s">
        <v>139</v>
      </c>
      <c r="BM234" s="198" t="s">
        <v>269</v>
      </c>
    </row>
    <row r="235" spans="1:65" s="2" customFormat="1" ht="10.199999999999999">
      <c r="A235" s="35"/>
      <c r="B235" s="36"/>
      <c r="C235" s="37"/>
      <c r="D235" s="200" t="s">
        <v>140</v>
      </c>
      <c r="E235" s="37"/>
      <c r="F235" s="201" t="s">
        <v>1043</v>
      </c>
      <c r="G235" s="37"/>
      <c r="H235" s="37"/>
      <c r="I235" s="202"/>
      <c r="J235" s="37"/>
      <c r="K235" s="37"/>
      <c r="L235" s="40"/>
      <c r="M235" s="203"/>
      <c r="N235" s="204"/>
      <c r="O235" s="72"/>
      <c r="P235" s="72"/>
      <c r="Q235" s="72"/>
      <c r="R235" s="72"/>
      <c r="S235" s="72"/>
      <c r="T235" s="73"/>
      <c r="U235" s="35"/>
      <c r="V235" s="35"/>
      <c r="W235" s="35"/>
      <c r="X235" s="35"/>
      <c r="Y235" s="35"/>
      <c r="Z235" s="35"/>
      <c r="AA235" s="35"/>
      <c r="AB235" s="35"/>
      <c r="AC235" s="35"/>
      <c r="AD235" s="35"/>
      <c r="AE235" s="35"/>
      <c r="AT235" s="18" t="s">
        <v>140</v>
      </c>
      <c r="AU235" s="18" t="s">
        <v>83</v>
      </c>
    </row>
    <row r="236" spans="1:65" s="12" customFormat="1" ht="22.8" customHeight="1">
      <c r="B236" s="171"/>
      <c r="C236" s="172"/>
      <c r="D236" s="173" t="s">
        <v>72</v>
      </c>
      <c r="E236" s="185" t="s">
        <v>1044</v>
      </c>
      <c r="F236" s="185" t="s">
        <v>1045</v>
      </c>
      <c r="G236" s="172"/>
      <c r="H236" s="172"/>
      <c r="I236" s="175"/>
      <c r="J236" s="186">
        <f>BK236</f>
        <v>0</v>
      </c>
      <c r="K236" s="172"/>
      <c r="L236" s="177"/>
      <c r="M236" s="178"/>
      <c r="N236" s="179"/>
      <c r="O236" s="179"/>
      <c r="P236" s="180">
        <f>SUM(P237:P238)</f>
        <v>0</v>
      </c>
      <c r="Q236" s="179"/>
      <c r="R236" s="180">
        <f>SUM(R237:R238)</f>
        <v>0</v>
      </c>
      <c r="S236" s="179"/>
      <c r="T236" s="181">
        <f>SUM(T237:T238)</f>
        <v>0</v>
      </c>
      <c r="AR236" s="182" t="s">
        <v>81</v>
      </c>
      <c r="AT236" s="183" t="s">
        <v>72</v>
      </c>
      <c r="AU236" s="183" t="s">
        <v>81</v>
      </c>
      <c r="AY236" s="182" t="s">
        <v>131</v>
      </c>
      <c r="BK236" s="184">
        <f>SUM(BK237:BK238)</f>
        <v>0</v>
      </c>
    </row>
    <row r="237" spans="1:65" s="2" customFormat="1" ht="16.5" customHeight="1">
      <c r="A237" s="35"/>
      <c r="B237" s="36"/>
      <c r="C237" s="187" t="s">
        <v>252</v>
      </c>
      <c r="D237" s="187" t="s">
        <v>134</v>
      </c>
      <c r="E237" s="188" t="s">
        <v>1046</v>
      </c>
      <c r="F237" s="189" t="s">
        <v>1047</v>
      </c>
      <c r="G237" s="190" t="s">
        <v>176</v>
      </c>
      <c r="H237" s="191">
        <v>80</v>
      </c>
      <c r="I237" s="192"/>
      <c r="J237" s="193">
        <f>ROUND(I237*H237,2)</f>
        <v>0</v>
      </c>
      <c r="K237" s="189" t="s">
        <v>1</v>
      </c>
      <c r="L237" s="40"/>
      <c r="M237" s="194" t="s">
        <v>1</v>
      </c>
      <c r="N237" s="195" t="s">
        <v>38</v>
      </c>
      <c r="O237" s="72"/>
      <c r="P237" s="196">
        <f>O237*H237</f>
        <v>0</v>
      </c>
      <c r="Q237" s="196">
        <v>0</v>
      </c>
      <c r="R237" s="196">
        <f>Q237*H237</f>
        <v>0</v>
      </c>
      <c r="S237" s="196">
        <v>0</v>
      </c>
      <c r="T237" s="197">
        <f>S237*H237</f>
        <v>0</v>
      </c>
      <c r="U237" s="35"/>
      <c r="V237" s="35"/>
      <c r="W237" s="35"/>
      <c r="X237" s="35"/>
      <c r="Y237" s="35"/>
      <c r="Z237" s="35"/>
      <c r="AA237" s="35"/>
      <c r="AB237" s="35"/>
      <c r="AC237" s="35"/>
      <c r="AD237" s="35"/>
      <c r="AE237" s="35"/>
      <c r="AR237" s="198" t="s">
        <v>139</v>
      </c>
      <c r="AT237" s="198" t="s">
        <v>134</v>
      </c>
      <c r="AU237" s="198" t="s">
        <v>83</v>
      </c>
      <c r="AY237" s="18" t="s">
        <v>131</v>
      </c>
      <c r="BE237" s="199">
        <f>IF(N237="základní",J237,0)</f>
        <v>0</v>
      </c>
      <c r="BF237" s="199">
        <f>IF(N237="snížená",J237,0)</f>
        <v>0</v>
      </c>
      <c r="BG237" s="199">
        <f>IF(N237="zákl. přenesená",J237,0)</f>
        <v>0</v>
      </c>
      <c r="BH237" s="199">
        <f>IF(N237="sníž. přenesená",J237,0)</f>
        <v>0</v>
      </c>
      <c r="BI237" s="199">
        <f>IF(N237="nulová",J237,0)</f>
        <v>0</v>
      </c>
      <c r="BJ237" s="18" t="s">
        <v>81</v>
      </c>
      <c r="BK237" s="199">
        <f>ROUND(I237*H237,2)</f>
        <v>0</v>
      </c>
      <c r="BL237" s="18" t="s">
        <v>139</v>
      </c>
      <c r="BM237" s="198" t="s">
        <v>277</v>
      </c>
    </row>
    <row r="238" spans="1:65" s="2" customFormat="1" ht="10.199999999999999">
      <c r="A238" s="35"/>
      <c r="B238" s="36"/>
      <c r="C238" s="37"/>
      <c r="D238" s="200" t="s">
        <v>140</v>
      </c>
      <c r="E238" s="37"/>
      <c r="F238" s="201" t="s">
        <v>1047</v>
      </c>
      <c r="G238" s="37"/>
      <c r="H238" s="37"/>
      <c r="I238" s="202"/>
      <c r="J238" s="37"/>
      <c r="K238" s="37"/>
      <c r="L238" s="40"/>
      <c r="M238" s="264"/>
      <c r="N238" s="265"/>
      <c r="O238" s="266"/>
      <c r="P238" s="266"/>
      <c r="Q238" s="266"/>
      <c r="R238" s="266"/>
      <c r="S238" s="266"/>
      <c r="T238" s="267"/>
      <c r="U238" s="35"/>
      <c r="V238" s="35"/>
      <c r="W238" s="35"/>
      <c r="X238" s="35"/>
      <c r="Y238" s="35"/>
      <c r="Z238" s="35"/>
      <c r="AA238" s="35"/>
      <c r="AB238" s="35"/>
      <c r="AC238" s="35"/>
      <c r="AD238" s="35"/>
      <c r="AE238" s="35"/>
      <c r="AT238" s="18" t="s">
        <v>140</v>
      </c>
      <c r="AU238" s="18" t="s">
        <v>83</v>
      </c>
    </row>
    <row r="239" spans="1:65" s="2" customFormat="1" ht="6.9" customHeight="1">
      <c r="A239" s="35"/>
      <c r="B239" s="55"/>
      <c r="C239" s="56"/>
      <c r="D239" s="56"/>
      <c r="E239" s="56"/>
      <c r="F239" s="56"/>
      <c r="G239" s="56"/>
      <c r="H239" s="56"/>
      <c r="I239" s="56"/>
      <c r="J239" s="56"/>
      <c r="K239" s="56"/>
      <c r="L239" s="40"/>
      <c r="M239" s="35"/>
      <c r="O239" s="35"/>
      <c r="P239" s="35"/>
      <c r="Q239" s="35"/>
      <c r="R239" s="35"/>
      <c r="S239" s="35"/>
      <c r="T239" s="35"/>
      <c r="U239" s="35"/>
      <c r="V239" s="35"/>
      <c r="W239" s="35"/>
      <c r="X239" s="35"/>
      <c r="Y239" s="35"/>
      <c r="Z239" s="35"/>
      <c r="AA239" s="35"/>
      <c r="AB239" s="35"/>
      <c r="AC239" s="35"/>
      <c r="AD239" s="35"/>
      <c r="AE239" s="35"/>
    </row>
  </sheetData>
  <sheetProtection algorithmName="SHA-512" hashValue="Gs4xRm46Oqe/+imHpVz06cm4lsqCKnC87EYlDzMifyghvQwbFfo4C20WNMGCShlrFbArOkGFvqcKvWcrvN85mw==" saltValue="qIpvw4bveS8CvqKtTtq9+tbZpyh2Cg8S3JRYf4JkY+AgJ6aBZIRUR7v5EJqwM12dRsfwrnl9BQknIQfzqaYl2A==" spinCount="100000" sheet="1" objects="1" scenarios="1" formatColumns="0" formatRows="0" autoFilter="0"/>
  <autoFilter ref="C142:K238" xr:uid="{00000000-0009-0000-0000-000003000000}"/>
  <mergeCells count="9">
    <mergeCell ref="E87:H87"/>
    <mergeCell ref="E133:H133"/>
    <mergeCell ref="E135:H13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65"/>
  <sheetViews>
    <sheetView showGridLines="0" workbookViewId="0"/>
  </sheetViews>
  <sheetFormatPr defaultRowHeight="14.4"/>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307"/>
      <c r="M2" s="307"/>
      <c r="N2" s="307"/>
      <c r="O2" s="307"/>
      <c r="P2" s="307"/>
      <c r="Q2" s="307"/>
      <c r="R2" s="307"/>
      <c r="S2" s="307"/>
      <c r="T2" s="307"/>
      <c r="U2" s="307"/>
      <c r="V2" s="307"/>
      <c r="AT2" s="18" t="s">
        <v>92</v>
      </c>
    </row>
    <row r="3" spans="1:46" s="1" customFormat="1" ht="6.9" customHeight="1">
      <c r="B3" s="109"/>
      <c r="C3" s="110"/>
      <c r="D3" s="110"/>
      <c r="E3" s="110"/>
      <c r="F3" s="110"/>
      <c r="G3" s="110"/>
      <c r="H3" s="110"/>
      <c r="I3" s="110"/>
      <c r="J3" s="110"/>
      <c r="K3" s="110"/>
      <c r="L3" s="21"/>
      <c r="AT3" s="18" t="s">
        <v>83</v>
      </c>
    </row>
    <row r="4" spans="1:46" s="1" customFormat="1" ht="24.9" customHeight="1">
      <c r="B4" s="21"/>
      <c r="D4" s="111" t="s">
        <v>99</v>
      </c>
      <c r="L4" s="21"/>
      <c r="M4" s="112" t="s">
        <v>10</v>
      </c>
      <c r="AT4" s="18" t="s">
        <v>4</v>
      </c>
    </row>
    <row r="5" spans="1:46" s="1" customFormat="1" ht="6.9" customHeight="1">
      <c r="B5" s="21"/>
      <c r="L5" s="21"/>
    </row>
    <row r="6" spans="1:46" s="1" customFormat="1" ht="12" customHeight="1">
      <c r="B6" s="21"/>
      <c r="D6" s="113" t="s">
        <v>16</v>
      </c>
      <c r="L6" s="21"/>
    </row>
    <row r="7" spans="1:46" s="1" customFormat="1" ht="16.5" customHeight="1">
      <c r="B7" s="21"/>
      <c r="E7" s="308" t="str">
        <f>'Rekapitulace stavby'!K6</f>
        <v>Stavební úpravy pro obměnu skiagrafického systému 2023</v>
      </c>
      <c r="F7" s="309"/>
      <c r="G7" s="309"/>
      <c r="H7" s="309"/>
      <c r="L7" s="21"/>
    </row>
    <row r="8" spans="1:46" s="2" customFormat="1" ht="12" customHeight="1">
      <c r="A8" s="35"/>
      <c r="B8" s="40"/>
      <c r="C8" s="35"/>
      <c r="D8" s="113" t="s">
        <v>100</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10" t="s">
        <v>1048</v>
      </c>
      <c r="F9" s="311"/>
      <c r="G9" s="311"/>
      <c r="H9" s="311"/>
      <c r="I9" s="35"/>
      <c r="J9" s="35"/>
      <c r="K9" s="35"/>
      <c r="L9" s="52"/>
      <c r="S9" s="35"/>
      <c r="T9" s="35"/>
      <c r="U9" s="35"/>
      <c r="V9" s="35"/>
      <c r="W9" s="35"/>
      <c r="X9" s="35"/>
      <c r="Y9" s="35"/>
      <c r="Z9" s="35"/>
      <c r="AA9" s="35"/>
      <c r="AB9" s="35"/>
      <c r="AC9" s="35"/>
      <c r="AD9" s="35"/>
      <c r="AE9" s="35"/>
    </row>
    <row r="10" spans="1:46" s="2" customFormat="1" ht="10.199999999999999">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18</v>
      </c>
      <c r="E11" s="35"/>
      <c r="F11" s="114" t="s">
        <v>1</v>
      </c>
      <c r="G11" s="35"/>
      <c r="H11" s="35"/>
      <c r="I11" s="113" t="s">
        <v>19</v>
      </c>
      <c r="J11" s="114"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20</v>
      </c>
      <c r="E12" s="35"/>
      <c r="F12" s="114" t="s">
        <v>21</v>
      </c>
      <c r="G12" s="35"/>
      <c r="H12" s="35"/>
      <c r="I12" s="113" t="s">
        <v>22</v>
      </c>
      <c r="J12" s="115" t="str">
        <f>'Rekapitulace stavby'!AN8</f>
        <v>9. 1. 2023</v>
      </c>
      <c r="K12" s="35"/>
      <c r="L12" s="52"/>
      <c r="S12" s="35"/>
      <c r="T12" s="35"/>
      <c r="U12" s="35"/>
      <c r="V12" s="35"/>
      <c r="W12" s="35"/>
      <c r="X12" s="35"/>
      <c r="Y12" s="35"/>
      <c r="Z12" s="35"/>
      <c r="AA12" s="35"/>
      <c r="AB12" s="35"/>
      <c r="AC12" s="35"/>
      <c r="AD12" s="35"/>
      <c r="AE12" s="35"/>
    </row>
    <row r="13" spans="1:46" s="2" customFormat="1" ht="10.8"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24</v>
      </c>
      <c r="E14" s="35"/>
      <c r="F14" s="35"/>
      <c r="G14" s="35"/>
      <c r="H14" s="35"/>
      <c r="I14" s="113" t="s">
        <v>25</v>
      </c>
      <c r="J14" s="114" t="str">
        <f>IF('Rekapitulace stavby'!AN10="","",'Rekapitulace stavby'!AN10)</f>
        <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tr">
        <f>IF('Rekapitulace stavby'!E11="","",'Rekapitulace stavby'!E11)</f>
        <v xml:space="preserve"> </v>
      </c>
      <c r="F15" s="35"/>
      <c r="G15" s="35"/>
      <c r="H15" s="35"/>
      <c r="I15" s="113" t="s">
        <v>26</v>
      </c>
      <c r="J15" s="114" t="str">
        <f>IF('Rekapitulace stavby'!AN11="","",'Rekapitulace stavby'!AN11)</f>
        <v/>
      </c>
      <c r="K15" s="35"/>
      <c r="L15" s="52"/>
      <c r="S15" s="35"/>
      <c r="T15" s="35"/>
      <c r="U15" s="35"/>
      <c r="V15" s="35"/>
      <c r="W15" s="35"/>
      <c r="X15" s="35"/>
      <c r="Y15" s="35"/>
      <c r="Z15" s="35"/>
      <c r="AA15" s="35"/>
      <c r="AB15" s="35"/>
      <c r="AC15" s="35"/>
      <c r="AD15" s="35"/>
      <c r="AE15" s="35"/>
    </row>
    <row r="16" spans="1:46" s="2" customFormat="1" ht="6.9"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27</v>
      </c>
      <c r="E17" s="35"/>
      <c r="F17" s="35"/>
      <c r="G17" s="35"/>
      <c r="H17" s="35"/>
      <c r="I17" s="113"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12" t="str">
        <f>'Rekapitulace stavby'!E14</f>
        <v>Vyplň údaj</v>
      </c>
      <c r="F18" s="313"/>
      <c r="G18" s="313"/>
      <c r="H18" s="313"/>
      <c r="I18" s="113" t="s">
        <v>26</v>
      </c>
      <c r="J18" s="31" t="str">
        <f>'Rekapitulace stavby'!AN14</f>
        <v>Vyplň údaj</v>
      </c>
      <c r="K18" s="35"/>
      <c r="L18" s="52"/>
      <c r="S18" s="35"/>
      <c r="T18" s="35"/>
      <c r="U18" s="35"/>
      <c r="V18" s="35"/>
      <c r="W18" s="35"/>
      <c r="X18" s="35"/>
      <c r="Y18" s="35"/>
      <c r="Z18" s="35"/>
      <c r="AA18" s="35"/>
      <c r="AB18" s="35"/>
      <c r="AC18" s="35"/>
      <c r="AD18" s="35"/>
      <c r="AE18" s="35"/>
    </row>
    <row r="19" spans="1:31" s="2" customFormat="1" ht="6.9"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29</v>
      </c>
      <c r="E20" s="35"/>
      <c r="F20" s="35"/>
      <c r="G20" s="35"/>
      <c r="H20" s="35"/>
      <c r="I20" s="113" t="s">
        <v>25</v>
      </c>
      <c r="J20" s="114" t="str">
        <f>IF('Rekapitulace stavby'!AN16="","",'Rekapitulace stavby'!AN16)</f>
        <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tr">
        <f>IF('Rekapitulace stavby'!E17="","",'Rekapitulace stavby'!E17)</f>
        <v xml:space="preserve"> </v>
      </c>
      <c r="F21" s="35"/>
      <c r="G21" s="35"/>
      <c r="H21" s="35"/>
      <c r="I21" s="113" t="s">
        <v>26</v>
      </c>
      <c r="J21" s="114" t="str">
        <f>IF('Rekapitulace stavby'!AN17="","",'Rekapitulace stavby'!AN17)</f>
        <v/>
      </c>
      <c r="K21" s="35"/>
      <c r="L21" s="52"/>
      <c r="S21" s="35"/>
      <c r="T21" s="35"/>
      <c r="U21" s="35"/>
      <c r="V21" s="35"/>
      <c r="W21" s="35"/>
      <c r="X21" s="35"/>
      <c r="Y21" s="35"/>
      <c r="Z21" s="35"/>
      <c r="AA21" s="35"/>
      <c r="AB21" s="35"/>
      <c r="AC21" s="35"/>
      <c r="AD21" s="35"/>
      <c r="AE21" s="35"/>
    </row>
    <row r="22" spans="1:31" s="2" customFormat="1" ht="6.9"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31</v>
      </c>
      <c r="E23" s="35"/>
      <c r="F23" s="35"/>
      <c r="G23" s="35"/>
      <c r="H23" s="35"/>
      <c r="I23" s="113" t="s">
        <v>25</v>
      </c>
      <c r="J23" s="114" t="str">
        <f>IF('Rekapitulace stavby'!AN19="","",'Rekapitulace stavby'!AN19)</f>
        <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tr">
        <f>IF('Rekapitulace stavby'!E20="","",'Rekapitulace stavby'!E20)</f>
        <v xml:space="preserve"> </v>
      </c>
      <c r="F24" s="35"/>
      <c r="G24" s="35"/>
      <c r="H24" s="35"/>
      <c r="I24" s="113" t="s">
        <v>26</v>
      </c>
      <c r="J24" s="114" t="str">
        <f>IF('Rekapitulace stavby'!AN20="","",'Rekapitulace stavby'!AN20)</f>
        <v/>
      </c>
      <c r="K24" s="35"/>
      <c r="L24" s="52"/>
      <c r="S24" s="35"/>
      <c r="T24" s="35"/>
      <c r="U24" s="35"/>
      <c r="V24" s="35"/>
      <c r="W24" s="35"/>
      <c r="X24" s="35"/>
      <c r="Y24" s="35"/>
      <c r="Z24" s="35"/>
      <c r="AA24" s="35"/>
      <c r="AB24" s="35"/>
      <c r="AC24" s="35"/>
      <c r="AD24" s="35"/>
      <c r="AE24" s="35"/>
    </row>
    <row r="25" spans="1:31" s="2" customFormat="1" ht="6.9"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32</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14" t="s">
        <v>1</v>
      </c>
      <c r="F27" s="314"/>
      <c r="G27" s="314"/>
      <c r="H27" s="314"/>
      <c r="I27" s="116"/>
      <c r="J27" s="116"/>
      <c r="K27" s="116"/>
      <c r="L27" s="118"/>
      <c r="S27" s="116"/>
      <c r="T27" s="116"/>
      <c r="U27" s="116"/>
      <c r="V27" s="116"/>
      <c r="W27" s="116"/>
      <c r="X27" s="116"/>
      <c r="Y27" s="116"/>
      <c r="Z27" s="116"/>
      <c r="AA27" s="116"/>
      <c r="AB27" s="116"/>
      <c r="AC27" s="116"/>
      <c r="AD27" s="116"/>
      <c r="AE27" s="116"/>
    </row>
    <row r="28" spans="1:31" s="2" customFormat="1" ht="6.9"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33</v>
      </c>
      <c r="E30" s="35"/>
      <c r="F30" s="35"/>
      <c r="G30" s="35"/>
      <c r="H30" s="35"/>
      <c r="I30" s="35"/>
      <c r="J30" s="121">
        <f>ROUND(J122, 2)</f>
        <v>0</v>
      </c>
      <c r="K30" s="35"/>
      <c r="L30" s="52"/>
      <c r="S30" s="35"/>
      <c r="T30" s="35"/>
      <c r="U30" s="35"/>
      <c r="V30" s="35"/>
      <c r="W30" s="35"/>
      <c r="X30" s="35"/>
      <c r="Y30" s="35"/>
      <c r="Z30" s="35"/>
      <c r="AA30" s="35"/>
      <c r="AB30" s="35"/>
      <c r="AC30" s="35"/>
      <c r="AD30" s="35"/>
      <c r="AE30" s="35"/>
    </row>
    <row r="31" spans="1:31" s="2" customFormat="1" ht="6.9"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 customHeight="1">
      <c r="A32" s="35"/>
      <c r="B32" s="40"/>
      <c r="C32" s="35"/>
      <c r="D32" s="35"/>
      <c r="E32" s="35"/>
      <c r="F32" s="122" t="s">
        <v>35</v>
      </c>
      <c r="G32" s="35"/>
      <c r="H32" s="35"/>
      <c r="I32" s="122" t="s">
        <v>34</v>
      </c>
      <c r="J32" s="122" t="s">
        <v>36</v>
      </c>
      <c r="K32" s="35"/>
      <c r="L32" s="52"/>
      <c r="S32" s="35"/>
      <c r="T32" s="35"/>
      <c r="U32" s="35"/>
      <c r="V32" s="35"/>
      <c r="W32" s="35"/>
      <c r="X32" s="35"/>
      <c r="Y32" s="35"/>
      <c r="Z32" s="35"/>
      <c r="AA32" s="35"/>
      <c r="AB32" s="35"/>
      <c r="AC32" s="35"/>
      <c r="AD32" s="35"/>
      <c r="AE32" s="35"/>
    </row>
    <row r="33" spans="1:31" s="2" customFormat="1" ht="14.4" customHeight="1">
      <c r="A33" s="35"/>
      <c r="B33" s="40"/>
      <c r="C33" s="35"/>
      <c r="D33" s="123" t="s">
        <v>37</v>
      </c>
      <c r="E33" s="113" t="s">
        <v>38</v>
      </c>
      <c r="F33" s="124">
        <f>ROUND((SUM(BE122:BE164)),  2)</f>
        <v>0</v>
      </c>
      <c r="G33" s="35"/>
      <c r="H33" s="35"/>
      <c r="I33" s="125">
        <v>0.21</v>
      </c>
      <c r="J33" s="124">
        <f>ROUND(((SUM(BE122:BE164))*I33),  2)</f>
        <v>0</v>
      </c>
      <c r="K33" s="35"/>
      <c r="L33" s="52"/>
      <c r="S33" s="35"/>
      <c r="T33" s="35"/>
      <c r="U33" s="35"/>
      <c r="V33" s="35"/>
      <c r="W33" s="35"/>
      <c r="X33" s="35"/>
      <c r="Y33" s="35"/>
      <c r="Z33" s="35"/>
      <c r="AA33" s="35"/>
      <c r="AB33" s="35"/>
      <c r="AC33" s="35"/>
      <c r="AD33" s="35"/>
      <c r="AE33" s="35"/>
    </row>
    <row r="34" spans="1:31" s="2" customFormat="1" ht="14.4" customHeight="1">
      <c r="A34" s="35"/>
      <c r="B34" s="40"/>
      <c r="C34" s="35"/>
      <c r="D34" s="35"/>
      <c r="E34" s="113" t="s">
        <v>39</v>
      </c>
      <c r="F34" s="124">
        <f>ROUND((SUM(BF122:BF164)),  2)</f>
        <v>0</v>
      </c>
      <c r="G34" s="35"/>
      <c r="H34" s="35"/>
      <c r="I34" s="125">
        <v>0.15</v>
      </c>
      <c r="J34" s="124">
        <f>ROUND(((SUM(BF122:BF164))*I34),  2)</f>
        <v>0</v>
      </c>
      <c r="K34" s="35"/>
      <c r="L34" s="52"/>
      <c r="S34" s="35"/>
      <c r="T34" s="35"/>
      <c r="U34" s="35"/>
      <c r="V34" s="35"/>
      <c r="W34" s="35"/>
      <c r="X34" s="35"/>
      <c r="Y34" s="35"/>
      <c r="Z34" s="35"/>
      <c r="AA34" s="35"/>
      <c r="AB34" s="35"/>
      <c r="AC34" s="35"/>
      <c r="AD34" s="35"/>
      <c r="AE34" s="35"/>
    </row>
    <row r="35" spans="1:31" s="2" customFormat="1" ht="14.4" hidden="1" customHeight="1">
      <c r="A35" s="35"/>
      <c r="B35" s="40"/>
      <c r="C35" s="35"/>
      <c r="D35" s="35"/>
      <c r="E35" s="113" t="s">
        <v>40</v>
      </c>
      <c r="F35" s="124">
        <f>ROUND((SUM(BG122:BG164)),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 hidden="1" customHeight="1">
      <c r="A36" s="35"/>
      <c r="B36" s="40"/>
      <c r="C36" s="35"/>
      <c r="D36" s="35"/>
      <c r="E36" s="113" t="s">
        <v>41</v>
      </c>
      <c r="F36" s="124">
        <f>ROUND((SUM(BH122:BH164)),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 hidden="1" customHeight="1">
      <c r="A37" s="35"/>
      <c r="B37" s="40"/>
      <c r="C37" s="35"/>
      <c r="D37" s="35"/>
      <c r="E37" s="113" t="s">
        <v>42</v>
      </c>
      <c r="F37" s="124">
        <f>ROUND((SUM(BI122:BI164)),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43</v>
      </c>
      <c r="E39" s="128"/>
      <c r="F39" s="128"/>
      <c r="G39" s="129" t="s">
        <v>44</v>
      </c>
      <c r="H39" s="130" t="s">
        <v>45</v>
      </c>
      <c r="I39" s="128"/>
      <c r="J39" s="131">
        <f>SUM(J30:J37)</f>
        <v>0</v>
      </c>
      <c r="K39" s="132"/>
      <c r="L39" s="52"/>
      <c r="S39" s="35"/>
      <c r="T39" s="35"/>
      <c r="U39" s="35"/>
      <c r="V39" s="35"/>
      <c r="W39" s="35"/>
      <c r="X39" s="35"/>
      <c r="Y39" s="35"/>
      <c r="Z39" s="35"/>
      <c r="AA39" s="35"/>
      <c r="AB39" s="35"/>
      <c r="AC39" s="35"/>
      <c r="AD39" s="35"/>
      <c r="AE39" s="35"/>
    </row>
    <row r="40" spans="1:31" s="2" customFormat="1" ht="14.4"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 customHeight="1">
      <c r="B41" s="21"/>
      <c r="L41" s="21"/>
    </row>
    <row r="42" spans="1:31" s="1" customFormat="1" ht="14.4" customHeight="1">
      <c r="B42" s="21"/>
      <c r="L42" s="21"/>
    </row>
    <row r="43" spans="1:31" s="1" customFormat="1" ht="14.4" customHeight="1">
      <c r="B43" s="21"/>
      <c r="L43" s="21"/>
    </row>
    <row r="44" spans="1:31" s="1" customFormat="1" ht="14.4" customHeight="1">
      <c r="B44" s="21"/>
      <c r="L44" s="21"/>
    </row>
    <row r="45" spans="1:31" s="1" customFormat="1" ht="14.4" customHeight="1">
      <c r="B45" s="21"/>
      <c r="L45" s="21"/>
    </row>
    <row r="46" spans="1:31" s="1" customFormat="1" ht="14.4" customHeight="1">
      <c r="B46" s="21"/>
      <c r="L46" s="21"/>
    </row>
    <row r="47" spans="1:31" s="1" customFormat="1" ht="14.4" customHeight="1">
      <c r="B47" s="21"/>
      <c r="L47" s="21"/>
    </row>
    <row r="48" spans="1:31" s="1" customFormat="1" ht="14.4" customHeight="1">
      <c r="B48" s="21"/>
      <c r="L48" s="21"/>
    </row>
    <row r="49" spans="1:31" s="1" customFormat="1" ht="14.4" customHeight="1">
      <c r="B49" s="21"/>
      <c r="L49" s="21"/>
    </row>
    <row r="50" spans="1:31" s="2" customFormat="1" ht="14.4" customHeight="1">
      <c r="B50" s="52"/>
      <c r="D50" s="133" t="s">
        <v>46</v>
      </c>
      <c r="E50" s="134"/>
      <c r="F50" s="134"/>
      <c r="G50" s="133" t="s">
        <v>47</v>
      </c>
      <c r="H50" s="134"/>
      <c r="I50" s="134"/>
      <c r="J50" s="134"/>
      <c r="K50" s="134"/>
      <c r="L50" s="52"/>
    </row>
    <row r="51" spans="1:31" ht="10.199999999999999">
      <c r="B51" s="21"/>
      <c r="L51" s="21"/>
    </row>
    <row r="52" spans="1:31" ht="10.199999999999999">
      <c r="B52" s="21"/>
      <c r="L52" s="21"/>
    </row>
    <row r="53" spans="1:31" ht="10.199999999999999">
      <c r="B53" s="21"/>
      <c r="L53" s="21"/>
    </row>
    <row r="54" spans="1:31" ht="10.199999999999999">
      <c r="B54" s="21"/>
      <c r="L54" s="21"/>
    </row>
    <row r="55" spans="1:31" ht="10.199999999999999">
      <c r="B55" s="21"/>
      <c r="L55" s="21"/>
    </row>
    <row r="56" spans="1:31" ht="10.199999999999999">
      <c r="B56" s="21"/>
      <c r="L56" s="21"/>
    </row>
    <row r="57" spans="1:31" ht="10.199999999999999">
      <c r="B57" s="21"/>
      <c r="L57" s="21"/>
    </row>
    <row r="58" spans="1:31" ht="10.199999999999999">
      <c r="B58" s="21"/>
      <c r="L58" s="21"/>
    </row>
    <row r="59" spans="1:31" ht="10.199999999999999">
      <c r="B59" s="21"/>
      <c r="L59" s="21"/>
    </row>
    <row r="60" spans="1:31" ht="10.199999999999999">
      <c r="B60" s="21"/>
      <c r="L60" s="21"/>
    </row>
    <row r="61" spans="1:31" s="2" customFormat="1" ht="13.2">
      <c r="A61" s="35"/>
      <c r="B61" s="40"/>
      <c r="C61" s="35"/>
      <c r="D61" s="135" t="s">
        <v>48</v>
      </c>
      <c r="E61" s="136"/>
      <c r="F61" s="137" t="s">
        <v>49</v>
      </c>
      <c r="G61" s="135" t="s">
        <v>48</v>
      </c>
      <c r="H61" s="136"/>
      <c r="I61" s="136"/>
      <c r="J61" s="138" t="s">
        <v>49</v>
      </c>
      <c r="K61" s="136"/>
      <c r="L61" s="52"/>
      <c r="S61" s="35"/>
      <c r="T61" s="35"/>
      <c r="U61" s="35"/>
      <c r="V61" s="35"/>
      <c r="W61" s="35"/>
      <c r="X61" s="35"/>
      <c r="Y61" s="35"/>
      <c r="Z61" s="35"/>
      <c r="AA61" s="35"/>
      <c r="AB61" s="35"/>
      <c r="AC61" s="35"/>
      <c r="AD61" s="35"/>
      <c r="AE61" s="35"/>
    </row>
    <row r="62" spans="1:31" ht="10.199999999999999">
      <c r="B62" s="21"/>
      <c r="L62" s="21"/>
    </row>
    <row r="63" spans="1:31" ht="10.199999999999999">
      <c r="B63" s="21"/>
      <c r="L63" s="21"/>
    </row>
    <row r="64" spans="1:31" ht="10.199999999999999">
      <c r="B64" s="21"/>
      <c r="L64" s="21"/>
    </row>
    <row r="65" spans="1:31" s="2" customFormat="1" ht="13.2">
      <c r="A65" s="35"/>
      <c r="B65" s="40"/>
      <c r="C65" s="35"/>
      <c r="D65" s="133" t="s">
        <v>50</v>
      </c>
      <c r="E65" s="139"/>
      <c r="F65" s="139"/>
      <c r="G65" s="133" t="s">
        <v>51</v>
      </c>
      <c r="H65" s="139"/>
      <c r="I65" s="139"/>
      <c r="J65" s="139"/>
      <c r="K65" s="139"/>
      <c r="L65" s="52"/>
      <c r="S65" s="35"/>
      <c r="T65" s="35"/>
      <c r="U65" s="35"/>
      <c r="V65" s="35"/>
      <c r="W65" s="35"/>
      <c r="X65" s="35"/>
      <c r="Y65" s="35"/>
      <c r="Z65" s="35"/>
      <c r="AA65" s="35"/>
      <c r="AB65" s="35"/>
      <c r="AC65" s="35"/>
      <c r="AD65" s="35"/>
      <c r="AE65" s="35"/>
    </row>
    <row r="66" spans="1:31" ht="10.199999999999999">
      <c r="B66" s="21"/>
      <c r="L66" s="21"/>
    </row>
    <row r="67" spans="1:31" ht="10.199999999999999">
      <c r="B67" s="21"/>
      <c r="L67" s="21"/>
    </row>
    <row r="68" spans="1:31" ht="10.199999999999999">
      <c r="B68" s="21"/>
      <c r="L68" s="21"/>
    </row>
    <row r="69" spans="1:31" ht="10.199999999999999">
      <c r="B69" s="21"/>
      <c r="L69" s="21"/>
    </row>
    <row r="70" spans="1:31" ht="10.199999999999999">
      <c r="B70" s="21"/>
      <c r="L70" s="21"/>
    </row>
    <row r="71" spans="1:31" ht="10.199999999999999">
      <c r="B71" s="21"/>
      <c r="L71" s="21"/>
    </row>
    <row r="72" spans="1:31" ht="10.199999999999999">
      <c r="B72" s="21"/>
      <c r="L72" s="21"/>
    </row>
    <row r="73" spans="1:31" ht="10.199999999999999">
      <c r="B73" s="21"/>
      <c r="L73" s="21"/>
    </row>
    <row r="74" spans="1:31" ht="10.199999999999999">
      <c r="B74" s="21"/>
      <c r="L74" s="21"/>
    </row>
    <row r="75" spans="1:31" ht="10.199999999999999">
      <c r="B75" s="21"/>
      <c r="L75" s="21"/>
    </row>
    <row r="76" spans="1:31" s="2" customFormat="1" ht="13.2">
      <c r="A76" s="35"/>
      <c r="B76" s="40"/>
      <c r="C76" s="35"/>
      <c r="D76" s="135" t="s">
        <v>48</v>
      </c>
      <c r="E76" s="136"/>
      <c r="F76" s="137" t="s">
        <v>49</v>
      </c>
      <c r="G76" s="135" t="s">
        <v>48</v>
      </c>
      <c r="H76" s="136"/>
      <c r="I76" s="136"/>
      <c r="J76" s="138" t="s">
        <v>49</v>
      </c>
      <c r="K76" s="136"/>
      <c r="L76" s="52"/>
      <c r="S76" s="35"/>
      <c r="T76" s="35"/>
      <c r="U76" s="35"/>
      <c r="V76" s="35"/>
      <c r="W76" s="35"/>
      <c r="X76" s="35"/>
      <c r="Y76" s="35"/>
      <c r="Z76" s="35"/>
      <c r="AA76" s="35"/>
      <c r="AB76" s="35"/>
      <c r="AC76" s="35"/>
      <c r="AD76" s="35"/>
      <c r="AE76" s="35"/>
    </row>
    <row r="77" spans="1:31" s="2" customFormat="1" ht="14.4"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 customHeight="1">
      <c r="A82" s="35"/>
      <c r="B82" s="36"/>
      <c r="C82" s="24" t="s">
        <v>102</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15" t="str">
        <f>E7</f>
        <v>Stavební úpravy pro obměnu skiagrafického systému 2023</v>
      </c>
      <c r="F85" s="316"/>
      <c r="G85" s="316"/>
      <c r="H85" s="316"/>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100</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8" t="str">
        <f>E9</f>
        <v>2021-030-d - Data</v>
      </c>
      <c r="F87" s="317"/>
      <c r="G87" s="317"/>
      <c r="H87" s="317"/>
      <c r="I87" s="37"/>
      <c r="J87" s="37"/>
      <c r="K87" s="37"/>
      <c r="L87" s="52"/>
      <c r="S87" s="35"/>
      <c r="T87" s="35"/>
      <c r="U87" s="35"/>
      <c r="V87" s="35"/>
      <c r="W87" s="35"/>
      <c r="X87" s="35"/>
      <c r="Y87" s="35"/>
      <c r="Z87" s="35"/>
      <c r="AA87" s="35"/>
      <c r="AB87" s="35"/>
      <c r="AC87" s="35"/>
      <c r="AD87" s="35"/>
      <c r="AE87" s="35"/>
    </row>
    <row r="88" spans="1:47" s="2" customFormat="1" ht="6.9"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 xml:space="preserve"> </v>
      </c>
      <c r="G89" s="37"/>
      <c r="H89" s="37"/>
      <c r="I89" s="30" t="s">
        <v>22</v>
      </c>
      <c r="J89" s="67" t="str">
        <f>IF(J12="","",J12)</f>
        <v>9. 1. 2023</v>
      </c>
      <c r="K89" s="37"/>
      <c r="L89" s="52"/>
      <c r="S89" s="35"/>
      <c r="T89" s="35"/>
      <c r="U89" s="35"/>
      <c r="V89" s="35"/>
      <c r="W89" s="35"/>
      <c r="X89" s="35"/>
      <c r="Y89" s="35"/>
      <c r="Z89" s="35"/>
      <c r="AA89" s="35"/>
      <c r="AB89" s="35"/>
      <c r="AC89" s="35"/>
      <c r="AD89" s="35"/>
      <c r="AE89" s="35"/>
    </row>
    <row r="90" spans="1:47" s="2" customFormat="1" ht="6.9"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15" customHeight="1">
      <c r="A91" s="35"/>
      <c r="B91" s="36"/>
      <c r="C91" s="30" t="s">
        <v>24</v>
      </c>
      <c r="D91" s="37"/>
      <c r="E91" s="37"/>
      <c r="F91" s="28" t="str">
        <f>E15</f>
        <v xml:space="preserve"> </v>
      </c>
      <c r="G91" s="37"/>
      <c r="H91" s="37"/>
      <c r="I91" s="30" t="s">
        <v>29</v>
      </c>
      <c r="J91" s="33" t="str">
        <f>E21</f>
        <v xml:space="preserve"> </v>
      </c>
      <c r="K91" s="37"/>
      <c r="L91" s="52"/>
      <c r="S91" s="35"/>
      <c r="T91" s="35"/>
      <c r="U91" s="35"/>
      <c r="V91" s="35"/>
      <c r="W91" s="35"/>
      <c r="X91" s="35"/>
      <c r="Y91" s="35"/>
      <c r="Z91" s="35"/>
      <c r="AA91" s="35"/>
      <c r="AB91" s="35"/>
      <c r="AC91" s="35"/>
      <c r="AD91" s="35"/>
      <c r="AE91" s="35"/>
    </row>
    <row r="92" spans="1:47" s="2" customFormat="1" ht="15.15" customHeight="1">
      <c r="A92" s="35"/>
      <c r="B92" s="36"/>
      <c r="C92" s="30" t="s">
        <v>27</v>
      </c>
      <c r="D92" s="37"/>
      <c r="E92" s="37"/>
      <c r="F92" s="28" t="str">
        <f>IF(E18="","",E18)</f>
        <v>Vyplň údaj</v>
      </c>
      <c r="G92" s="37"/>
      <c r="H92" s="37"/>
      <c r="I92" s="30" t="s">
        <v>31</v>
      </c>
      <c r="J92" s="33" t="str">
        <f>E24</f>
        <v xml:space="preserve"> </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103</v>
      </c>
      <c r="D94" s="145"/>
      <c r="E94" s="145"/>
      <c r="F94" s="145"/>
      <c r="G94" s="145"/>
      <c r="H94" s="145"/>
      <c r="I94" s="145"/>
      <c r="J94" s="146" t="s">
        <v>104</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8" customHeight="1">
      <c r="A96" s="35"/>
      <c r="B96" s="36"/>
      <c r="C96" s="147" t="s">
        <v>105</v>
      </c>
      <c r="D96" s="37"/>
      <c r="E96" s="37"/>
      <c r="F96" s="37"/>
      <c r="G96" s="37"/>
      <c r="H96" s="37"/>
      <c r="I96" s="37"/>
      <c r="J96" s="85">
        <f>J122</f>
        <v>0</v>
      </c>
      <c r="K96" s="37"/>
      <c r="L96" s="52"/>
      <c r="S96" s="35"/>
      <c r="T96" s="35"/>
      <c r="U96" s="35"/>
      <c r="V96" s="35"/>
      <c r="W96" s="35"/>
      <c r="X96" s="35"/>
      <c r="Y96" s="35"/>
      <c r="Z96" s="35"/>
      <c r="AA96" s="35"/>
      <c r="AB96" s="35"/>
      <c r="AC96" s="35"/>
      <c r="AD96" s="35"/>
      <c r="AE96" s="35"/>
      <c r="AU96" s="18" t="s">
        <v>106</v>
      </c>
    </row>
    <row r="97" spans="1:31" s="9" customFormat="1" ht="24.9" customHeight="1">
      <c r="B97" s="148"/>
      <c r="C97" s="149"/>
      <c r="D97" s="150" t="s">
        <v>1049</v>
      </c>
      <c r="E97" s="151"/>
      <c r="F97" s="151"/>
      <c r="G97" s="151"/>
      <c r="H97" s="151"/>
      <c r="I97" s="151"/>
      <c r="J97" s="152">
        <f>J123</f>
        <v>0</v>
      </c>
      <c r="K97" s="149"/>
      <c r="L97" s="153"/>
    </row>
    <row r="98" spans="1:31" s="9" customFormat="1" ht="24.9" customHeight="1">
      <c r="B98" s="148"/>
      <c r="C98" s="149"/>
      <c r="D98" s="150" t="s">
        <v>1050</v>
      </c>
      <c r="E98" s="151"/>
      <c r="F98" s="151"/>
      <c r="G98" s="151"/>
      <c r="H98" s="151"/>
      <c r="I98" s="151"/>
      <c r="J98" s="152">
        <f>J134</f>
        <v>0</v>
      </c>
      <c r="K98" s="149"/>
      <c r="L98" s="153"/>
    </row>
    <row r="99" spans="1:31" s="9" customFormat="1" ht="24.9" customHeight="1">
      <c r="B99" s="148"/>
      <c r="C99" s="149"/>
      <c r="D99" s="150" t="s">
        <v>1051</v>
      </c>
      <c r="E99" s="151"/>
      <c r="F99" s="151"/>
      <c r="G99" s="151"/>
      <c r="H99" s="151"/>
      <c r="I99" s="151"/>
      <c r="J99" s="152">
        <f>J141</f>
        <v>0</v>
      </c>
      <c r="K99" s="149"/>
      <c r="L99" s="153"/>
    </row>
    <row r="100" spans="1:31" s="9" customFormat="1" ht="24.9" customHeight="1">
      <c r="B100" s="148"/>
      <c r="C100" s="149"/>
      <c r="D100" s="150" t="s">
        <v>1052</v>
      </c>
      <c r="E100" s="151"/>
      <c r="F100" s="151"/>
      <c r="G100" s="151"/>
      <c r="H100" s="151"/>
      <c r="I100" s="151"/>
      <c r="J100" s="152">
        <f>J154</f>
        <v>0</v>
      </c>
      <c r="K100" s="149"/>
      <c r="L100" s="153"/>
    </row>
    <row r="101" spans="1:31" s="9" customFormat="1" ht="24.9" customHeight="1">
      <c r="B101" s="148"/>
      <c r="C101" s="149"/>
      <c r="D101" s="150" t="s">
        <v>1053</v>
      </c>
      <c r="E101" s="151"/>
      <c r="F101" s="151"/>
      <c r="G101" s="151"/>
      <c r="H101" s="151"/>
      <c r="I101" s="151"/>
      <c r="J101" s="152">
        <f>J157</f>
        <v>0</v>
      </c>
      <c r="K101" s="149"/>
      <c r="L101" s="153"/>
    </row>
    <row r="102" spans="1:31" s="9" customFormat="1" ht="24.9" customHeight="1">
      <c r="B102" s="148"/>
      <c r="C102" s="149"/>
      <c r="D102" s="150" t="s">
        <v>1054</v>
      </c>
      <c r="E102" s="151"/>
      <c r="F102" s="151"/>
      <c r="G102" s="151"/>
      <c r="H102" s="151"/>
      <c r="I102" s="151"/>
      <c r="J102" s="152">
        <f>J160</f>
        <v>0</v>
      </c>
      <c r="K102" s="149"/>
      <c r="L102" s="153"/>
    </row>
    <row r="103" spans="1:31" s="2" customFormat="1" ht="21.75" customHeight="1">
      <c r="A103" s="35"/>
      <c r="B103" s="36"/>
      <c r="C103" s="37"/>
      <c r="D103" s="37"/>
      <c r="E103" s="37"/>
      <c r="F103" s="37"/>
      <c r="G103" s="37"/>
      <c r="H103" s="37"/>
      <c r="I103" s="37"/>
      <c r="J103" s="37"/>
      <c r="K103" s="37"/>
      <c r="L103" s="52"/>
      <c r="S103" s="35"/>
      <c r="T103" s="35"/>
      <c r="U103" s="35"/>
      <c r="V103" s="35"/>
      <c r="W103" s="35"/>
      <c r="X103" s="35"/>
      <c r="Y103" s="35"/>
      <c r="Z103" s="35"/>
      <c r="AA103" s="35"/>
      <c r="AB103" s="35"/>
      <c r="AC103" s="35"/>
      <c r="AD103" s="35"/>
      <c r="AE103" s="35"/>
    </row>
    <row r="104" spans="1:31" s="2" customFormat="1" ht="6.9" customHeight="1">
      <c r="A104" s="35"/>
      <c r="B104" s="55"/>
      <c r="C104" s="56"/>
      <c r="D104" s="56"/>
      <c r="E104" s="56"/>
      <c r="F104" s="56"/>
      <c r="G104" s="56"/>
      <c r="H104" s="56"/>
      <c r="I104" s="56"/>
      <c r="J104" s="56"/>
      <c r="K104" s="56"/>
      <c r="L104" s="52"/>
      <c r="S104" s="35"/>
      <c r="T104" s="35"/>
      <c r="U104" s="35"/>
      <c r="V104" s="35"/>
      <c r="W104" s="35"/>
      <c r="X104" s="35"/>
      <c r="Y104" s="35"/>
      <c r="Z104" s="35"/>
      <c r="AA104" s="35"/>
      <c r="AB104" s="35"/>
      <c r="AC104" s="35"/>
      <c r="AD104" s="35"/>
      <c r="AE104" s="35"/>
    </row>
    <row r="108" spans="1:31" s="2" customFormat="1" ht="6.9" customHeight="1">
      <c r="A108" s="35"/>
      <c r="B108" s="57"/>
      <c r="C108" s="58"/>
      <c r="D108" s="58"/>
      <c r="E108" s="58"/>
      <c r="F108" s="58"/>
      <c r="G108" s="58"/>
      <c r="H108" s="58"/>
      <c r="I108" s="58"/>
      <c r="J108" s="58"/>
      <c r="K108" s="58"/>
      <c r="L108" s="52"/>
      <c r="S108" s="35"/>
      <c r="T108" s="35"/>
      <c r="U108" s="35"/>
      <c r="V108" s="35"/>
      <c r="W108" s="35"/>
      <c r="X108" s="35"/>
      <c r="Y108" s="35"/>
      <c r="Z108" s="35"/>
      <c r="AA108" s="35"/>
      <c r="AB108" s="35"/>
      <c r="AC108" s="35"/>
      <c r="AD108" s="35"/>
      <c r="AE108" s="35"/>
    </row>
    <row r="109" spans="1:31" s="2" customFormat="1" ht="24.9" customHeight="1">
      <c r="A109" s="35"/>
      <c r="B109" s="36"/>
      <c r="C109" s="24" t="s">
        <v>116</v>
      </c>
      <c r="D109" s="37"/>
      <c r="E109" s="37"/>
      <c r="F109" s="37"/>
      <c r="G109" s="37"/>
      <c r="H109" s="37"/>
      <c r="I109" s="37"/>
      <c r="J109" s="37"/>
      <c r="K109" s="37"/>
      <c r="L109" s="52"/>
      <c r="S109" s="35"/>
      <c r="T109" s="35"/>
      <c r="U109" s="35"/>
      <c r="V109" s="35"/>
      <c r="W109" s="35"/>
      <c r="X109" s="35"/>
      <c r="Y109" s="35"/>
      <c r="Z109" s="35"/>
      <c r="AA109" s="35"/>
      <c r="AB109" s="35"/>
      <c r="AC109" s="35"/>
      <c r="AD109" s="35"/>
      <c r="AE109" s="35"/>
    </row>
    <row r="110" spans="1:31" s="2" customFormat="1" ht="6.9" customHeight="1">
      <c r="A110" s="35"/>
      <c r="B110" s="36"/>
      <c r="C110" s="37"/>
      <c r="D110" s="37"/>
      <c r="E110" s="37"/>
      <c r="F110" s="37"/>
      <c r="G110" s="37"/>
      <c r="H110" s="37"/>
      <c r="I110" s="37"/>
      <c r="J110" s="37"/>
      <c r="K110" s="37"/>
      <c r="L110" s="52"/>
      <c r="S110" s="35"/>
      <c r="T110" s="35"/>
      <c r="U110" s="35"/>
      <c r="V110" s="35"/>
      <c r="W110" s="35"/>
      <c r="X110" s="35"/>
      <c r="Y110" s="35"/>
      <c r="Z110" s="35"/>
      <c r="AA110" s="35"/>
      <c r="AB110" s="35"/>
      <c r="AC110" s="35"/>
      <c r="AD110" s="35"/>
      <c r="AE110" s="35"/>
    </row>
    <row r="111" spans="1:31" s="2" customFormat="1" ht="12" customHeight="1">
      <c r="A111" s="35"/>
      <c r="B111" s="36"/>
      <c r="C111" s="30" t="s">
        <v>16</v>
      </c>
      <c r="D111" s="37"/>
      <c r="E111" s="37"/>
      <c r="F111" s="37"/>
      <c r="G111" s="37"/>
      <c r="H111" s="37"/>
      <c r="I111" s="37"/>
      <c r="J111" s="37"/>
      <c r="K111" s="37"/>
      <c r="L111" s="52"/>
      <c r="S111" s="35"/>
      <c r="T111" s="35"/>
      <c r="U111" s="35"/>
      <c r="V111" s="35"/>
      <c r="W111" s="35"/>
      <c r="X111" s="35"/>
      <c r="Y111" s="35"/>
      <c r="Z111" s="35"/>
      <c r="AA111" s="35"/>
      <c r="AB111" s="35"/>
      <c r="AC111" s="35"/>
      <c r="AD111" s="35"/>
      <c r="AE111" s="35"/>
    </row>
    <row r="112" spans="1:31" s="2" customFormat="1" ht="16.5" customHeight="1">
      <c r="A112" s="35"/>
      <c r="B112" s="36"/>
      <c r="C112" s="37"/>
      <c r="D112" s="37"/>
      <c r="E112" s="315" t="str">
        <f>E7</f>
        <v>Stavební úpravy pro obměnu skiagrafického systému 2023</v>
      </c>
      <c r="F112" s="316"/>
      <c r="G112" s="316"/>
      <c r="H112" s="316"/>
      <c r="I112" s="37"/>
      <c r="J112" s="37"/>
      <c r="K112" s="37"/>
      <c r="L112" s="52"/>
      <c r="S112" s="35"/>
      <c r="T112" s="35"/>
      <c r="U112" s="35"/>
      <c r="V112" s="35"/>
      <c r="W112" s="35"/>
      <c r="X112" s="35"/>
      <c r="Y112" s="35"/>
      <c r="Z112" s="35"/>
      <c r="AA112" s="35"/>
      <c r="AB112" s="35"/>
      <c r="AC112" s="35"/>
      <c r="AD112" s="35"/>
      <c r="AE112" s="35"/>
    </row>
    <row r="113" spans="1:65" s="2" customFormat="1" ht="12" customHeight="1">
      <c r="A113" s="35"/>
      <c r="B113" s="36"/>
      <c r="C113" s="30" t="s">
        <v>100</v>
      </c>
      <c r="D113" s="37"/>
      <c r="E113" s="37"/>
      <c r="F113" s="37"/>
      <c r="G113" s="37"/>
      <c r="H113" s="37"/>
      <c r="I113" s="37"/>
      <c r="J113" s="37"/>
      <c r="K113" s="37"/>
      <c r="L113" s="52"/>
      <c r="S113" s="35"/>
      <c r="T113" s="35"/>
      <c r="U113" s="35"/>
      <c r="V113" s="35"/>
      <c r="W113" s="35"/>
      <c r="X113" s="35"/>
      <c r="Y113" s="35"/>
      <c r="Z113" s="35"/>
      <c r="AA113" s="35"/>
      <c r="AB113" s="35"/>
      <c r="AC113" s="35"/>
      <c r="AD113" s="35"/>
      <c r="AE113" s="35"/>
    </row>
    <row r="114" spans="1:65" s="2" customFormat="1" ht="16.5" customHeight="1">
      <c r="A114" s="35"/>
      <c r="B114" s="36"/>
      <c r="C114" s="37"/>
      <c r="D114" s="37"/>
      <c r="E114" s="268" t="str">
        <f>E9</f>
        <v>2021-030-d - Data</v>
      </c>
      <c r="F114" s="317"/>
      <c r="G114" s="317"/>
      <c r="H114" s="317"/>
      <c r="I114" s="37"/>
      <c r="J114" s="37"/>
      <c r="K114" s="37"/>
      <c r="L114" s="52"/>
      <c r="S114" s="35"/>
      <c r="T114" s="35"/>
      <c r="U114" s="35"/>
      <c r="V114" s="35"/>
      <c r="W114" s="35"/>
      <c r="X114" s="35"/>
      <c r="Y114" s="35"/>
      <c r="Z114" s="35"/>
      <c r="AA114" s="35"/>
      <c r="AB114" s="35"/>
      <c r="AC114" s="35"/>
      <c r="AD114" s="35"/>
      <c r="AE114" s="35"/>
    </row>
    <row r="115" spans="1:65" s="2" customFormat="1" ht="6.9" customHeight="1">
      <c r="A115" s="35"/>
      <c r="B115" s="36"/>
      <c r="C115" s="37"/>
      <c r="D115" s="37"/>
      <c r="E115" s="37"/>
      <c r="F115" s="37"/>
      <c r="G115" s="37"/>
      <c r="H115" s="37"/>
      <c r="I115" s="37"/>
      <c r="J115" s="37"/>
      <c r="K115" s="37"/>
      <c r="L115" s="52"/>
      <c r="S115" s="35"/>
      <c r="T115" s="35"/>
      <c r="U115" s="35"/>
      <c r="V115" s="35"/>
      <c r="W115" s="35"/>
      <c r="X115" s="35"/>
      <c r="Y115" s="35"/>
      <c r="Z115" s="35"/>
      <c r="AA115" s="35"/>
      <c r="AB115" s="35"/>
      <c r="AC115" s="35"/>
      <c r="AD115" s="35"/>
      <c r="AE115" s="35"/>
    </row>
    <row r="116" spans="1:65" s="2" customFormat="1" ht="12" customHeight="1">
      <c r="A116" s="35"/>
      <c r="B116" s="36"/>
      <c r="C116" s="30" t="s">
        <v>20</v>
      </c>
      <c r="D116" s="37"/>
      <c r="E116" s="37"/>
      <c r="F116" s="28" t="str">
        <f>F12</f>
        <v xml:space="preserve"> </v>
      </c>
      <c r="G116" s="37"/>
      <c r="H116" s="37"/>
      <c r="I116" s="30" t="s">
        <v>22</v>
      </c>
      <c r="J116" s="67" t="str">
        <f>IF(J12="","",J12)</f>
        <v>9. 1. 2023</v>
      </c>
      <c r="K116" s="37"/>
      <c r="L116" s="52"/>
      <c r="S116" s="35"/>
      <c r="T116" s="35"/>
      <c r="U116" s="35"/>
      <c r="V116" s="35"/>
      <c r="W116" s="35"/>
      <c r="X116" s="35"/>
      <c r="Y116" s="35"/>
      <c r="Z116" s="35"/>
      <c r="AA116" s="35"/>
      <c r="AB116" s="35"/>
      <c r="AC116" s="35"/>
      <c r="AD116" s="35"/>
      <c r="AE116" s="35"/>
    </row>
    <row r="117" spans="1:65" s="2" customFormat="1" ht="6.9" customHeight="1">
      <c r="A117" s="35"/>
      <c r="B117" s="36"/>
      <c r="C117" s="37"/>
      <c r="D117" s="37"/>
      <c r="E117" s="37"/>
      <c r="F117" s="37"/>
      <c r="G117" s="37"/>
      <c r="H117" s="37"/>
      <c r="I117" s="37"/>
      <c r="J117" s="37"/>
      <c r="K117" s="37"/>
      <c r="L117" s="52"/>
      <c r="S117" s="35"/>
      <c r="T117" s="35"/>
      <c r="U117" s="35"/>
      <c r="V117" s="35"/>
      <c r="W117" s="35"/>
      <c r="X117" s="35"/>
      <c r="Y117" s="35"/>
      <c r="Z117" s="35"/>
      <c r="AA117" s="35"/>
      <c r="AB117" s="35"/>
      <c r="AC117" s="35"/>
      <c r="AD117" s="35"/>
      <c r="AE117" s="35"/>
    </row>
    <row r="118" spans="1:65" s="2" customFormat="1" ht="15.15" customHeight="1">
      <c r="A118" s="35"/>
      <c r="B118" s="36"/>
      <c r="C118" s="30" t="s">
        <v>24</v>
      </c>
      <c r="D118" s="37"/>
      <c r="E118" s="37"/>
      <c r="F118" s="28" t="str">
        <f>E15</f>
        <v xml:space="preserve"> </v>
      </c>
      <c r="G118" s="37"/>
      <c r="H118" s="37"/>
      <c r="I118" s="30" t="s">
        <v>29</v>
      </c>
      <c r="J118" s="33" t="str">
        <f>E21</f>
        <v xml:space="preserve"> </v>
      </c>
      <c r="K118" s="37"/>
      <c r="L118" s="52"/>
      <c r="S118" s="35"/>
      <c r="T118" s="35"/>
      <c r="U118" s="35"/>
      <c r="V118" s="35"/>
      <c r="W118" s="35"/>
      <c r="X118" s="35"/>
      <c r="Y118" s="35"/>
      <c r="Z118" s="35"/>
      <c r="AA118" s="35"/>
      <c r="AB118" s="35"/>
      <c r="AC118" s="35"/>
      <c r="AD118" s="35"/>
      <c r="AE118" s="35"/>
    </row>
    <row r="119" spans="1:65" s="2" customFormat="1" ht="15.15" customHeight="1">
      <c r="A119" s="35"/>
      <c r="B119" s="36"/>
      <c r="C119" s="30" t="s">
        <v>27</v>
      </c>
      <c r="D119" s="37"/>
      <c r="E119" s="37"/>
      <c r="F119" s="28" t="str">
        <f>IF(E18="","",E18)</f>
        <v>Vyplň údaj</v>
      </c>
      <c r="G119" s="37"/>
      <c r="H119" s="37"/>
      <c r="I119" s="30" t="s">
        <v>31</v>
      </c>
      <c r="J119" s="33" t="str">
        <f>E24</f>
        <v xml:space="preserve"> </v>
      </c>
      <c r="K119" s="37"/>
      <c r="L119" s="52"/>
      <c r="S119" s="35"/>
      <c r="T119" s="35"/>
      <c r="U119" s="35"/>
      <c r="V119" s="35"/>
      <c r="W119" s="35"/>
      <c r="X119" s="35"/>
      <c r="Y119" s="35"/>
      <c r="Z119" s="35"/>
      <c r="AA119" s="35"/>
      <c r="AB119" s="35"/>
      <c r="AC119" s="35"/>
      <c r="AD119" s="35"/>
      <c r="AE119" s="35"/>
    </row>
    <row r="120" spans="1:65" s="2" customFormat="1" ht="10.35" customHeight="1">
      <c r="A120" s="35"/>
      <c r="B120" s="36"/>
      <c r="C120" s="37"/>
      <c r="D120" s="37"/>
      <c r="E120" s="37"/>
      <c r="F120" s="37"/>
      <c r="G120" s="37"/>
      <c r="H120" s="37"/>
      <c r="I120" s="37"/>
      <c r="J120" s="37"/>
      <c r="K120" s="37"/>
      <c r="L120" s="52"/>
      <c r="S120" s="35"/>
      <c r="T120" s="35"/>
      <c r="U120" s="35"/>
      <c r="V120" s="35"/>
      <c r="W120" s="35"/>
      <c r="X120" s="35"/>
      <c r="Y120" s="35"/>
      <c r="Z120" s="35"/>
      <c r="AA120" s="35"/>
      <c r="AB120" s="35"/>
      <c r="AC120" s="35"/>
      <c r="AD120" s="35"/>
      <c r="AE120" s="35"/>
    </row>
    <row r="121" spans="1:65" s="11" customFormat="1" ht="29.25" customHeight="1">
      <c r="A121" s="160"/>
      <c r="B121" s="161"/>
      <c r="C121" s="162" t="s">
        <v>117</v>
      </c>
      <c r="D121" s="163" t="s">
        <v>58</v>
      </c>
      <c r="E121" s="163" t="s">
        <v>54</v>
      </c>
      <c r="F121" s="163" t="s">
        <v>55</v>
      </c>
      <c r="G121" s="163" t="s">
        <v>118</v>
      </c>
      <c r="H121" s="163" t="s">
        <v>119</v>
      </c>
      <c r="I121" s="163" t="s">
        <v>120</v>
      </c>
      <c r="J121" s="163" t="s">
        <v>104</v>
      </c>
      <c r="K121" s="164" t="s">
        <v>121</v>
      </c>
      <c r="L121" s="165"/>
      <c r="M121" s="76" t="s">
        <v>1</v>
      </c>
      <c r="N121" s="77" t="s">
        <v>37</v>
      </c>
      <c r="O121" s="77" t="s">
        <v>122</v>
      </c>
      <c r="P121" s="77" t="s">
        <v>123</v>
      </c>
      <c r="Q121" s="77" t="s">
        <v>124</v>
      </c>
      <c r="R121" s="77" t="s">
        <v>125</v>
      </c>
      <c r="S121" s="77" t="s">
        <v>126</v>
      </c>
      <c r="T121" s="78" t="s">
        <v>127</v>
      </c>
      <c r="U121" s="160"/>
      <c r="V121" s="160"/>
      <c r="W121" s="160"/>
      <c r="X121" s="160"/>
      <c r="Y121" s="160"/>
      <c r="Z121" s="160"/>
      <c r="AA121" s="160"/>
      <c r="AB121" s="160"/>
      <c r="AC121" s="160"/>
      <c r="AD121" s="160"/>
      <c r="AE121" s="160"/>
    </row>
    <row r="122" spans="1:65" s="2" customFormat="1" ht="22.8" customHeight="1">
      <c r="A122" s="35"/>
      <c r="B122" s="36"/>
      <c r="C122" s="83" t="s">
        <v>128</v>
      </c>
      <c r="D122" s="37"/>
      <c r="E122" s="37"/>
      <c r="F122" s="37"/>
      <c r="G122" s="37"/>
      <c r="H122" s="37"/>
      <c r="I122" s="37"/>
      <c r="J122" s="166">
        <f>BK122</f>
        <v>0</v>
      </c>
      <c r="K122" s="37"/>
      <c r="L122" s="40"/>
      <c r="M122" s="79"/>
      <c r="N122" s="167"/>
      <c r="O122" s="80"/>
      <c r="P122" s="168">
        <f>P123+P134+P141+P154+P157+P160</f>
        <v>0</v>
      </c>
      <c r="Q122" s="80"/>
      <c r="R122" s="168">
        <f>R123+R134+R141+R154+R157+R160</f>
        <v>0</v>
      </c>
      <c r="S122" s="80"/>
      <c r="T122" s="169">
        <f>T123+T134+T141+T154+T157+T160</f>
        <v>0</v>
      </c>
      <c r="U122" s="35"/>
      <c r="V122" s="35"/>
      <c r="W122" s="35"/>
      <c r="X122" s="35"/>
      <c r="Y122" s="35"/>
      <c r="Z122" s="35"/>
      <c r="AA122" s="35"/>
      <c r="AB122" s="35"/>
      <c r="AC122" s="35"/>
      <c r="AD122" s="35"/>
      <c r="AE122" s="35"/>
      <c r="AT122" s="18" t="s">
        <v>72</v>
      </c>
      <c r="AU122" s="18" t="s">
        <v>106</v>
      </c>
      <c r="BK122" s="170">
        <f>BK123+BK134+BK141+BK154+BK157+BK160</f>
        <v>0</v>
      </c>
    </row>
    <row r="123" spans="1:65" s="12" customFormat="1" ht="25.95" customHeight="1">
      <c r="B123" s="171"/>
      <c r="C123" s="172"/>
      <c r="D123" s="173" t="s">
        <v>72</v>
      </c>
      <c r="E123" s="174" t="s">
        <v>1055</v>
      </c>
      <c r="F123" s="174" t="s">
        <v>1056</v>
      </c>
      <c r="G123" s="172"/>
      <c r="H123" s="172"/>
      <c r="I123" s="175"/>
      <c r="J123" s="176">
        <f>BK123</f>
        <v>0</v>
      </c>
      <c r="K123" s="172"/>
      <c r="L123" s="177"/>
      <c r="M123" s="178"/>
      <c r="N123" s="179"/>
      <c r="O123" s="179"/>
      <c r="P123" s="180">
        <f>SUM(P124:P133)</f>
        <v>0</v>
      </c>
      <c r="Q123" s="179"/>
      <c r="R123" s="180">
        <f>SUM(R124:R133)</f>
        <v>0</v>
      </c>
      <c r="S123" s="179"/>
      <c r="T123" s="181">
        <f>SUM(T124:T133)</f>
        <v>0</v>
      </c>
      <c r="AR123" s="182" t="s">
        <v>81</v>
      </c>
      <c r="AT123" s="183" t="s">
        <v>72</v>
      </c>
      <c r="AU123" s="183" t="s">
        <v>73</v>
      </c>
      <c r="AY123" s="182" t="s">
        <v>131</v>
      </c>
      <c r="BK123" s="184">
        <f>SUM(BK124:BK133)</f>
        <v>0</v>
      </c>
    </row>
    <row r="124" spans="1:65" s="2" customFormat="1" ht="24.15" customHeight="1">
      <c r="A124" s="35"/>
      <c r="B124" s="36"/>
      <c r="C124" s="187" t="s">
        <v>81</v>
      </c>
      <c r="D124" s="187" t="s">
        <v>134</v>
      </c>
      <c r="E124" s="188" t="s">
        <v>1057</v>
      </c>
      <c r="F124" s="189" t="s">
        <v>1058</v>
      </c>
      <c r="G124" s="190" t="s">
        <v>268</v>
      </c>
      <c r="H124" s="191">
        <v>4</v>
      </c>
      <c r="I124" s="192"/>
      <c r="J124" s="193">
        <f>ROUND(I124*H124,2)</f>
        <v>0</v>
      </c>
      <c r="K124" s="189" t="s">
        <v>1</v>
      </c>
      <c r="L124" s="40"/>
      <c r="M124" s="194" t="s">
        <v>1</v>
      </c>
      <c r="N124" s="195" t="s">
        <v>38</v>
      </c>
      <c r="O124" s="72"/>
      <c r="P124" s="196">
        <f>O124*H124</f>
        <v>0</v>
      </c>
      <c r="Q124" s="196">
        <v>0</v>
      </c>
      <c r="R124" s="196">
        <f>Q124*H124</f>
        <v>0</v>
      </c>
      <c r="S124" s="196">
        <v>0</v>
      </c>
      <c r="T124" s="197">
        <f>S124*H124</f>
        <v>0</v>
      </c>
      <c r="U124" s="35"/>
      <c r="V124" s="35"/>
      <c r="W124" s="35"/>
      <c r="X124" s="35"/>
      <c r="Y124" s="35"/>
      <c r="Z124" s="35"/>
      <c r="AA124" s="35"/>
      <c r="AB124" s="35"/>
      <c r="AC124" s="35"/>
      <c r="AD124" s="35"/>
      <c r="AE124" s="35"/>
      <c r="AR124" s="198" t="s">
        <v>139</v>
      </c>
      <c r="AT124" s="198" t="s">
        <v>134</v>
      </c>
      <c r="AU124" s="198" t="s">
        <v>81</v>
      </c>
      <c r="AY124" s="18" t="s">
        <v>131</v>
      </c>
      <c r="BE124" s="199">
        <f>IF(N124="základní",J124,0)</f>
        <v>0</v>
      </c>
      <c r="BF124" s="199">
        <f>IF(N124="snížená",J124,0)</f>
        <v>0</v>
      </c>
      <c r="BG124" s="199">
        <f>IF(N124="zákl. přenesená",J124,0)</f>
        <v>0</v>
      </c>
      <c r="BH124" s="199">
        <f>IF(N124="sníž. přenesená",J124,0)</f>
        <v>0</v>
      </c>
      <c r="BI124" s="199">
        <f>IF(N124="nulová",J124,0)</f>
        <v>0</v>
      </c>
      <c r="BJ124" s="18" t="s">
        <v>81</v>
      </c>
      <c r="BK124" s="199">
        <f>ROUND(I124*H124,2)</f>
        <v>0</v>
      </c>
      <c r="BL124" s="18" t="s">
        <v>139</v>
      </c>
      <c r="BM124" s="198" t="s">
        <v>1059</v>
      </c>
    </row>
    <row r="125" spans="1:65" s="2" customFormat="1" ht="19.2">
      <c r="A125" s="35"/>
      <c r="B125" s="36"/>
      <c r="C125" s="37"/>
      <c r="D125" s="200" t="s">
        <v>140</v>
      </c>
      <c r="E125" s="37"/>
      <c r="F125" s="201" t="s">
        <v>1058</v>
      </c>
      <c r="G125" s="37"/>
      <c r="H125" s="37"/>
      <c r="I125" s="202"/>
      <c r="J125" s="37"/>
      <c r="K125" s="37"/>
      <c r="L125" s="40"/>
      <c r="M125" s="203"/>
      <c r="N125" s="204"/>
      <c r="O125" s="72"/>
      <c r="P125" s="72"/>
      <c r="Q125" s="72"/>
      <c r="R125" s="72"/>
      <c r="S125" s="72"/>
      <c r="T125" s="73"/>
      <c r="U125" s="35"/>
      <c r="V125" s="35"/>
      <c r="W125" s="35"/>
      <c r="X125" s="35"/>
      <c r="Y125" s="35"/>
      <c r="Z125" s="35"/>
      <c r="AA125" s="35"/>
      <c r="AB125" s="35"/>
      <c r="AC125" s="35"/>
      <c r="AD125" s="35"/>
      <c r="AE125" s="35"/>
      <c r="AT125" s="18" t="s">
        <v>140</v>
      </c>
      <c r="AU125" s="18" t="s">
        <v>81</v>
      </c>
    </row>
    <row r="126" spans="1:65" s="2" customFormat="1" ht="33" customHeight="1">
      <c r="A126" s="35"/>
      <c r="B126" s="36"/>
      <c r="C126" s="187" t="s">
        <v>83</v>
      </c>
      <c r="D126" s="187" t="s">
        <v>134</v>
      </c>
      <c r="E126" s="188" t="s">
        <v>1060</v>
      </c>
      <c r="F126" s="189" t="s">
        <v>1061</v>
      </c>
      <c r="G126" s="190" t="s">
        <v>268</v>
      </c>
      <c r="H126" s="191">
        <v>4</v>
      </c>
      <c r="I126" s="192"/>
      <c r="J126" s="193">
        <f>ROUND(I126*H126,2)</f>
        <v>0</v>
      </c>
      <c r="K126" s="189" t="s">
        <v>1</v>
      </c>
      <c r="L126" s="40"/>
      <c r="M126" s="194" t="s">
        <v>1</v>
      </c>
      <c r="N126" s="195" t="s">
        <v>38</v>
      </c>
      <c r="O126" s="72"/>
      <c r="P126" s="196">
        <f>O126*H126</f>
        <v>0</v>
      </c>
      <c r="Q126" s="196">
        <v>0</v>
      </c>
      <c r="R126" s="196">
        <f>Q126*H126</f>
        <v>0</v>
      </c>
      <c r="S126" s="196">
        <v>0</v>
      </c>
      <c r="T126" s="197">
        <f>S126*H126</f>
        <v>0</v>
      </c>
      <c r="U126" s="35"/>
      <c r="V126" s="35"/>
      <c r="W126" s="35"/>
      <c r="X126" s="35"/>
      <c r="Y126" s="35"/>
      <c r="Z126" s="35"/>
      <c r="AA126" s="35"/>
      <c r="AB126" s="35"/>
      <c r="AC126" s="35"/>
      <c r="AD126" s="35"/>
      <c r="AE126" s="35"/>
      <c r="AR126" s="198" t="s">
        <v>139</v>
      </c>
      <c r="AT126" s="198" t="s">
        <v>134</v>
      </c>
      <c r="AU126" s="198" t="s">
        <v>81</v>
      </c>
      <c r="AY126" s="18" t="s">
        <v>131</v>
      </c>
      <c r="BE126" s="199">
        <f>IF(N126="základní",J126,0)</f>
        <v>0</v>
      </c>
      <c r="BF126" s="199">
        <f>IF(N126="snížená",J126,0)</f>
        <v>0</v>
      </c>
      <c r="BG126" s="199">
        <f>IF(N126="zákl. přenesená",J126,0)</f>
        <v>0</v>
      </c>
      <c r="BH126" s="199">
        <f>IF(N126="sníž. přenesená",J126,0)</f>
        <v>0</v>
      </c>
      <c r="BI126" s="199">
        <f>IF(N126="nulová",J126,0)</f>
        <v>0</v>
      </c>
      <c r="BJ126" s="18" t="s">
        <v>81</v>
      </c>
      <c r="BK126" s="199">
        <f>ROUND(I126*H126,2)</f>
        <v>0</v>
      </c>
      <c r="BL126" s="18" t="s">
        <v>139</v>
      </c>
      <c r="BM126" s="198" t="s">
        <v>1062</v>
      </c>
    </row>
    <row r="127" spans="1:65" s="2" customFormat="1" ht="19.2">
      <c r="A127" s="35"/>
      <c r="B127" s="36"/>
      <c r="C127" s="37"/>
      <c r="D127" s="200" t="s">
        <v>140</v>
      </c>
      <c r="E127" s="37"/>
      <c r="F127" s="201" t="s">
        <v>1061</v>
      </c>
      <c r="G127" s="37"/>
      <c r="H127" s="37"/>
      <c r="I127" s="202"/>
      <c r="J127" s="37"/>
      <c r="K127" s="37"/>
      <c r="L127" s="40"/>
      <c r="M127" s="203"/>
      <c r="N127" s="204"/>
      <c r="O127" s="72"/>
      <c r="P127" s="72"/>
      <c r="Q127" s="72"/>
      <c r="R127" s="72"/>
      <c r="S127" s="72"/>
      <c r="T127" s="73"/>
      <c r="U127" s="35"/>
      <c r="V127" s="35"/>
      <c r="W127" s="35"/>
      <c r="X127" s="35"/>
      <c r="Y127" s="35"/>
      <c r="Z127" s="35"/>
      <c r="AA127" s="35"/>
      <c r="AB127" s="35"/>
      <c r="AC127" s="35"/>
      <c r="AD127" s="35"/>
      <c r="AE127" s="35"/>
      <c r="AT127" s="18" t="s">
        <v>140</v>
      </c>
      <c r="AU127" s="18" t="s">
        <v>81</v>
      </c>
    </row>
    <row r="128" spans="1:65" s="2" customFormat="1" ht="24.15" customHeight="1">
      <c r="A128" s="35"/>
      <c r="B128" s="36"/>
      <c r="C128" s="187" t="s">
        <v>152</v>
      </c>
      <c r="D128" s="187" t="s">
        <v>134</v>
      </c>
      <c r="E128" s="188" t="s">
        <v>1063</v>
      </c>
      <c r="F128" s="189" t="s">
        <v>1064</v>
      </c>
      <c r="G128" s="190" t="s">
        <v>268</v>
      </c>
      <c r="H128" s="191">
        <v>4</v>
      </c>
      <c r="I128" s="192"/>
      <c r="J128" s="193">
        <f>ROUND(I128*H128,2)</f>
        <v>0</v>
      </c>
      <c r="K128" s="189" t="s">
        <v>1</v>
      </c>
      <c r="L128" s="40"/>
      <c r="M128" s="194" t="s">
        <v>1</v>
      </c>
      <c r="N128" s="195" t="s">
        <v>38</v>
      </c>
      <c r="O128" s="72"/>
      <c r="P128" s="196">
        <f>O128*H128</f>
        <v>0</v>
      </c>
      <c r="Q128" s="196">
        <v>0</v>
      </c>
      <c r="R128" s="196">
        <f>Q128*H128</f>
        <v>0</v>
      </c>
      <c r="S128" s="196">
        <v>0</v>
      </c>
      <c r="T128" s="197">
        <f>S128*H128</f>
        <v>0</v>
      </c>
      <c r="U128" s="35"/>
      <c r="V128" s="35"/>
      <c r="W128" s="35"/>
      <c r="X128" s="35"/>
      <c r="Y128" s="35"/>
      <c r="Z128" s="35"/>
      <c r="AA128" s="35"/>
      <c r="AB128" s="35"/>
      <c r="AC128" s="35"/>
      <c r="AD128" s="35"/>
      <c r="AE128" s="35"/>
      <c r="AR128" s="198" t="s">
        <v>139</v>
      </c>
      <c r="AT128" s="198" t="s">
        <v>134</v>
      </c>
      <c r="AU128" s="198" t="s">
        <v>81</v>
      </c>
      <c r="AY128" s="18" t="s">
        <v>131</v>
      </c>
      <c r="BE128" s="199">
        <f>IF(N128="základní",J128,0)</f>
        <v>0</v>
      </c>
      <c r="BF128" s="199">
        <f>IF(N128="snížená",J128,0)</f>
        <v>0</v>
      </c>
      <c r="BG128" s="199">
        <f>IF(N128="zákl. přenesená",J128,0)</f>
        <v>0</v>
      </c>
      <c r="BH128" s="199">
        <f>IF(N128="sníž. přenesená",J128,0)</f>
        <v>0</v>
      </c>
      <c r="BI128" s="199">
        <f>IF(N128="nulová",J128,0)</f>
        <v>0</v>
      </c>
      <c r="BJ128" s="18" t="s">
        <v>81</v>
      </c>
      <c r="BK128" s="199">
        <f>ROUND(I128*H128,2)</f>
        <v>0</v>
      </c>
      <c r="BL128" s="18" t="s">
        <v>139</v>
      </c>
      <c r="BM128" s="198" t="s">
        <v>1065</v>
      </c>
    </row>
    <row r="129" spans="1:65" s="2" customFormat="1" ht="19.2">
      <c r="A129" s="35"/>
      <c r="B129" s="36"/>
      <c r="C129" s="37"/>
      <c r="D129" s="200" t="s">
        <v>140</v>
      </c>
      <c r="E129" s="37"/>
      <c r="F129" s="201" t="s">
        <v>1064</v>
      </c>
      <c r="G129" s="37"/>
      <c r="H129" s="37"/>
      <c r="I129" s="202"/>
      <c r="J129" s="37"/>
      <c r="K129" s="37"/>
      <c r="L129" s="40"/>
      <c r="M129" s="203"/>
      <c r="N129" s="204"/>
      <c r="O129" s="72"/>
      <c r="P129" s="72"/>
      <c r="Q129" s="72"/>
      <c r="R129" s="72"/>
      <c r="S129" s="72"/>
      <c r="T129" s="73"/>
      <c r="U129" s="35"/>
      <c r="V129" s="35"/>
      <c r="W129" s="35"/>
      <c r="X129" s="35"/>
      <c r="Y129" s="35"/>
      <c r="Z129" s="35"/>
      <c r="AA129" s="35"/>
      <c r="AB129" s="35"/>
      <c r="AC129" s="35"/>
      <c r="AD129" s="35"/>
      <c r="AE129" s="35"/>
      <c r="AT129" s="18" t="s">
        <v>140</v>
      </c>
      <c r="AU129" s="18" t="s">
        <v>81</v>
      </c>
    </row>
    <row r="130" spans="1:65" s="2" customFormat="1" ht="16.5" customHeight="1">
      <c r="A130" s="35"/>
      <c r="B130" s="36"/>
      <c r="C130" s="187" t="s">
        <v>139</v>
      </c>
      <c r="D130" s="187" t="s">
        <v>134</v>
      </c>
      <c r="E130" s="188" t="s">
        <v>1066</v>
      </c>
      <c r="F130" s="189" t="s">
        <v>1067</v>
      </c>
      <c r="G130" s="190" t="s">
        <v>268</v>
      </c>
      <c r="H130" s="191">
        <v>4</v>
      </c>
      <c r="I130" s="192"/>
      <c r="J130" s="193">
        <f>ROUND(I130*H130,2)</f>
        <v>0</v>
      </c>
      <c r="K130" s="189" t="s">
        <v>1</v>
      </c>
      <c r="L130" s="40"/>
      <c r="M130" s="194" t="s">
        <v>1</v>
      </c>
      <c r="N130" s="195" t="s">
        <v>38</v>
      </c>
      <c r="O130" s="72"/>
      <c r="P130" s="196">
        <f>O130*H130</f>
        <v>0</v>
      </c>
      <c r="Q130" s="196">
        <v>0</v>
      </c>
      <c r="R130" s="196">
        <f>Q130*H130</f>
        <v>0</v>
      </c>
      <c r="S130" s="196">
        <v>0</v>
      </c>
      <c r="T130" s="197">
        <f>S130*H130</f>
        <v>0</v>
      </c>
      <c r="U130" s="35"/>
      <c r="V130" s="35"/>
      <c r="W130" s="35"/>
      <c r="X130" s="35"/>
      <c r="Y130" s="35"/>
      <c r="Z130" s="35"/>
      <c r="AA130" s="35"/>
      <c r="AB130" s="35"/>
      <c r="AC130" s="35"/>
      <c r="AD130" s="35"/>
      <c r="AE130" s="35"/>
      <c r="AR130" s="198" t="s">
        <v>139</v>
      </c>
      <c r="AT130" s="198" t="s">
        <v>134</v>
      </c>
      <c r="AU130" s="198" t="s">
        <v>81</v>
      </c>
      <c r="AY130" s="18" t="s">
        <v>131</v>
      </c>
      <c r="BE130" s="199">
        <f>IF(N130="základní",J130,0)</f>
        <v>0</v>
      </c>
      <c r="BF130" s="199">
        <f>IF(N130="snížená",J130,0)</f>
        <v>0</v>
      </c>
      <c r="BG130" s="199">
        <f>IF(N130="zákl. přenesená",J130,0)</f>
        <v>0</v>
      </c>
      <c r="BH130" s="199">
        <f>IF(N130="sníž. přenesená",J130,0)</f>
        <v>0</v>
      </c>
      <c r="BI130" s="199">
        <f>IF(N130="nulová",J130,0)</f>
        <v>0</v>
      </c>
      <c r="BJ130" s="18" t="s">
        <v>81</v>
      </c>
      <c r="BK130" s="199">
        <f>ROUND(I130*H130,2)</f>
        <v>0</v>
      </c>
      <c r="BL130" s="18" t="s">
        <v>139</v>
      </c>
      <c r="BM130" s="198" t="s">
        <v>83</v>
      </c>
    </row>
    <row r="131" spans="1:65" s="2" customFormat="1" ht="10.199999999999999">
      <c r="A131" s="35"/>
      <c r="B131" s="36"/>
      <c r="C131" s="37"/>
      <c r="D131" s="200" t="s">
        <v>140</v>
      </c>
      <c r="E131" s="37"/>
      <c r="F131" s="201" t="s">
        <v>1067</v>
      </c>
      <c r="G131" s="37"/>
      <c r="H131" s="37"/>
      <c r="I131" s="202"/>
      <c r="J131" s="37"/>
      <c r="K131" s="37"/>
      <c r="L131" s="40"/>
      <c r="M131" s="203"/>
      <c r="N131" s="204"/>
      <c r="O131" s="72"/>
      <c r="P131" s="72"/>
      <c r="Q131" s="72"/>
      <c r="R131" s="72"/>
      <c r="S131" s="72"/>
      <c r="T131" s="73"/>
      <c r="U131" s="35"/>
      <c r="V131" s="35"/>
      <c r="W131" s="35"/>
      <c r="X131" s="35"/>
      <c r="Y131" s="35"/>
      <c r="Z131" s="35"/>
      <c r="AA131" s="35"/>
      <c r="AB131" s="35"/>
      <c r="AC131" s="35"/>
      <c r="AD131" s="35"/>
      <c r="AE131" s="35"/>
      <c r="AT131" s="18" t="s">
        <v>140</v>
      </c>
      <c r="AU131" s="18" t="s">
        <v>81</v>
      </c>
    </row>
    <row r="132" spans="1:65" s="2" customFormat="1" ht="33" customHeight="1">
      <c r="A132" s="35"/>
      <c r="B132" s="36"/>
      <c r="C132" s="187" t="s">
        <v>166</v>
      </c>
      <c r="D132" s="187" t="s">
        <v>134</v>
      </c>
      <c r="E132" s="188" t="s">
        <v>1068</v>
      </c>
      <c r="F132" s="189" t="s">
        <v>1069</v>
      </c>
      <c r="G132" s="190" t="s">
        <v>1070</v>
      </c>
      <c r="H132" s="191">
        <v>250</v>
      </c>
      <c r="I132" s="192"/>
      <c r="J132" s="193">
        <f>ROUND(I132*H132,2)</f>
        <v>0</v>
      </c>
      <c r="K132" s="189" t="s">
        <v>1</v>
      </c>
      <c r="L132" s="40"/>
      <c r="M132" s="194" t="s">
        <v>1</v>
      </c>
      <c r="N132" s="195" t="s">
        <v>38</v>
      </c>
      <c r="O132" s="72"/>
      <c r="P132" s="196">
        <f>O132*H132</f>
        <v>0</v>
      </c>
      <c r="Q132" s="196">
        <v>0</v>
      </c>
      <c r="R132" s="196">
        <f>Q132*H132</f>
        <v>0</v>
      </c>
      <c r="S132" s="196">
        <v>0</v>
      </c>
      <c r="T132" s="197">
        <f>S132*H132</f>
        <v>0</v>
      </c>
      <c r="U132" s="35"/>
      <c r="V132" s="35"/>
      <c r="W132" s="35"/>
      <c r="X132" s="35"/>
      <c r="Y132" s="35"/>
      <c r="Z132" s="35"/>
      <c r="AA132" s="35"/>
      <c r="AB132" s="35"/>
      <c r="AC132" s="35"/>
      <c r="AD132" s="35"/>
      <c r="AE132" s="35"/>
      <c r="AR132" s="198" t="s">
        <v>139</v>
      </c>
      <c r="AT132" s="198" t="s">
        <v>134</v>
      </c>
      <c r="AU132" s="198" t="s">
        <v>81</v>
      </c>
      <c r="AY132" s="18" t="s">
        <v>131</v>
      </c>
      <c r="BE132" s="199">
        <f>IF(N132="základní",J132,0)</f>
        <v>0</v>
      </c>
      <c r="BF132" s="199">
        <f>IF(N132="snížená",J132,0)</f>
        <v>0</v>
      </c>
      <c r="BG132" s="199">
        <f>IF(N132="zákl. přenesená",J132,0)</f>
        <v>0</v>
      </c>
      <c r="BH132" s="199">
        <f>IF(N132="sníž. přenesená",J132,0)</f>
        <v>0</v>
      </c>
      <c r="BI132" s="199">
        <f>IF(N132="nulová",J132,0)</f>
        <v>0</v>
      </c>
      <c r="BJ132" s="18" t="s">
        <v>81</v>
      </c>
      <c r="BK132" s="199">
        <f>ROUND(I132*H132,2)</f>
        <v>0</v>
      </c>
      <c r="BL132" s="18" t="s">
        <v>139</v>
      </c>
      <c r="BM132" s="198" t="s">
        <v>1071</v>
      </c>
    </row>
    <row r="133" spans="1:65" s="2" customFormat="1" ht="19.2">
      <c r="A133" s="35"/>
      <c r="B133" s="36"/>
      <c r="C133" s="37"/>
      <c r="D133" s="200" t="s">
        <v>140</v>
      </c>
      <c r="E133" s="37"/>
      <c r="F133" s="201" t="s">
        <v>1072</v>
      </c>
      <c r="G133" s="37"/>
      <c r="H133" s="37"/>
      <c r="I133" s="202"/>
      <c r="J133" s="37"/>
      <c r="K133" s="37"/>
      <c r="L133" s="40"/>
      <c r="M133" s="203"/>
      <c r="N133" s="204"/>
      <c r="O133" s="72"/>
      <c r="P133" s="72"/>
      <c r="Q133" s="72"/>
      <c r="R133" s="72"/>
      <c r="S133" s="72"/>
      <c r="T133" s="73"/>
      <c r="U133" s="35"/>
      <c r="V133" s="35"/>
      <c r="W133" s="35"/>
      <c r="X133" s="35"/>
      <c r="Y133" s="35"/>
      <c r="Z133" s="35"/>
      <c r="AA133" s="35"/>
      <c r="AB133" s="35"/>
      <c r="AC133" s="35"/>
      <c r="AD133" s="35"/>
      <c r="AE133" s="35"/>
      <c r="AT133" s="18" t="s">
        <v>140</v>
      </c>
      <c r="AU133" s="18" t="s">
        <v>81</v>
      </c>
    </row>
    <row r="134" spans="1:65" s="12" customFormat="1" ht="25.95" customHeight="1">
      <c r="B134" s="171"/>
      <c r="C134" s="172"/>
      <c r="D134" s="173" t="s">
        <v>72</v>
      </c>
      <c r="E134" s="174" t="s">
        <v>909</v>
      </c>
      <c r="F134" s="174" t="s">
        <v>1073</v>
      </c>
      <c r="G134" s="172"/>
      <c r="H134" s="172"/>
      <c r="I134" s="175"/>
      <c r="J134" s="176">
        <f>BK134</f>
        <v>0</v>
      </c>
      <c r="K134" s="172"/>
      <c r="L134" s="177"/>
      <c r="M134" s="178"/>
      <c r="N134" s="179"/>
      <c r="O134" s="179"/>
      <c r="P134" s="180">
        <f>SUM(P135:P140)</f>
        <v>0</v>
      </c>
      <c r="Q134" s="179"/>
      <c r="R134" s="180">
        <f>SUM(R135:R140)</f>
        <v>0</v>
      </c>
      <c r="S134" s="179"/>
      <c r="T134" s="181">
        <f>SUM(T135:T140)</f>
        <v>0</v>
      </c>
      <c r="AR134" s="182" t="s">
        <v>81</v>
      </c>
      <c r="AT134" s="183" t="s">
        <v>72</v>
      </c>
      <c r="AU134" s="183" t="s">
        <v>73</v>
      </c>
      <c r="AY134" s="182" t="s">
        <v>131</v>
      </c>
      <c r="BK134" s="184">
        <f>SUM(BK135:BK140)</f>
        <v>0</v>
      </c>
    </row>
    <row r="135" spans="1:65" s="2" customFormat="1" ht="24.15" customHeight="1">
      <c r="A135" s="35"/>
      <c r="B135" s="36"/>
      <c r="C135" s="187" t="s">
        <v>156</v>
      </c>
      <c r="D135" s="187" t="s">
        <v>134</v>
      </c>
      <c r="E135" s="188" t="s">
        <v>1074</v>
      </c>
      <c r="F135" s="189" t="s">
        <v>1075</v>
      </c>
      <c r="G135" s="190" t="s">
        <v>383</v>
      </c>
      <c r="H135" s="191">
        <v>50</v>
      </c>
      <c r="I135" s="192"/>
      <c r="J135" s="193">
        <f>ROUND(I135*H135,2)</f>
        <v>0</v>
      </c>
      <c r="K135" s="189" t="s">
        <v>1</v>
      </c>
      <c r="L135" s="40"/>
      <c r="M135" s="194" t="s">
        <v>1</v>
      </c>
      <c r="N135" s="195" t="s">
        <v>38</v>
      </c>
      <c r="O135" s="72"/>
      <c r="P135" s="196">
        <f>O135*H135</f>
        <v>0</v>
      </c>
      <c r="Q135" s="196">
        <v>0</v>
      </c>
      <c r="R135" s="196">
        <f>Q135*H135</f>
        <v>0</v>
      </c>
      <c r="S135" s="196">
        <v>0</v>
      </c>
      <c r="T135" s="197">
        <f>S135*H135</f>
        <v>0</v>
      </c>
      <c r="U135" s="35"/>
      <c r="V135" s="35"/>
      <c r="W135" s="35"/>
      <c r="X135" s="35"/>
      <c r="Y135" s="35"/>
      <c r="Z135" s="35"/>
      <c r="AA135" s="35"/>
      <c r="AB135" s="35"/>
      <c r="AC135" s="35"/>
      <c r="AD135" s="35"/>
      <c r="AE135" s="35"/>
      <c r="AR135" s="198" t="s">
        <v>139</v>
      </c>
      <c r="AT135" s="198" t="s">
        <v>134</v>
      </c>
      <c r="AU135" s="198" t="s">
        <v>81</v>
      </c>
      <c r="AY135" s="18" t="s">
        <v>131</v>
      </c>
      <c r="BE135" s="199">
        <f>IF(N135="základní",J135,0)</f>
        <v>0</v>
      </c>
      <c r="BF135" s="199">
        <f>IF(N135="snížená",J135,0)</f>
        <v>0</v>
      </c>
      <c r="BG135" s="199">
        <f>IF(N135="zákl. přenesená",J135,0)</f>
        <v>0</v>
      </c>
      <c r="BH135" s="199">
        <f>IF(N135="sníž. přenesená",J135,0)</f>
        <v>0</v>
      </c>
      <c r="BI135" s="199">
        <f>IF(N135="nulová",J135,0)</f>
        <v>0</v>
      </c>
      <c r="BJ135" s="18" t="s">
        <v>81</v>
      </c>
      <c r="BK135" s="199">
        <f>ROUND(I135*H135,2)</f>
        <v>0</v>
      </c>
      <c r="BL135" s="18" t="s">
        <v>139</v>
      </c>
      <c r="BM135" s="198" t="s">
        <v>1076</v>
      </c>
    </row>
    <row r="136" spans="1:65" s="2" customFormat="1" ht="19.2">
      <c r="A136" s="35"/>
      <c r="B136" s="36"/>
      <c r="C136" s="37"/>
      <c r="D136" s="200" t="s">
        <v>140</v>
      </c>
      <c r="E136" s="37"/>
      <c r="F136" s="201" t="s">
        <v>1075</v>
      </c>
      <c r="G136" s="37"/>
      <c r="H136" s="37"/>
      <c r="I136" s="202"/>
      <c r="J136" s="37"/>
      <c r="K136" s="37"/>
      <c r="L136" s="40"/>
      <c r="M136" s="203"/>
      <c r="N136" s="204"/>
      <c r="O136" s="72"/>
      <c r="P136" s="72"/>
      <c r="Q136" s="72"/>
      <c r="R136" s="72"/>
      <c r="S136" s="72"/>
      <c r="T136" s="73"/>
      <c r="U136" s="35"/>
      <c r="V136" s="35"/>
      <c r="W136" s="35"/>
      <c r="X136" s="35"/>
      <c r="Y136" s="35"/>
      <c r="Z136" s="35"/>
      <c r="AA136" s="35"/>
      <c r="AB136" s="35"/>
      <c r="AC136" s="35"/>
      <c r="AD136" s="35"/>
      <c r="AE136" s="35"/>
      <c r="AT136" s="18" t="s">
        <v>140</v>
      </c>
      <c r="AU136" s="18" t="s">
        <v>81</v>
      </c>
    </row>
    <row r="137" spans="1:65" s="2" customFormat="1" ht="24.15" customHeight="1">
      <c r="A137" s="35"/>
      <c r="B137" s="36"/>
      <c r="C137" s="187" t="s">
        <v>181</v>
      </c>
      <c r="D137" s="187" t="s">
        <v>134</v>
      </c>
      <c r="E137" s="188" t="s">
        <v>1077</v>
      </c>
      <c r="F137" s="189" t="s">
        <v>1078</v>
      </c>
      <c r="G137" s="190" t="s">
        <v>383</v>
      </c>
      <c r="H137" s="191">
        <v>50</v>
      </c>
      <c r="I137" s="192"/>
      <c r="J137" s="193">
        <f>ROUND(I137*H137,2)</f>
        <v>0</v>
      </c>
      <c r="K137" s="189" t="s">
        <v>1</v>
      </c>
      <c r="L137" s="40"/>
      <c r="M137" s="194" t="s">
        <v>1</v>
      </c>
      <c r="N137" s="195" t="s">
        <v>38</v>
      </c>
      <c r="O137" s="72"/>
      <c r="P137" s="196">
        <f>O137*H137</f>
        <v>0</v>
      </c>
      <c r="Q137" s="196">
        <v>0</v>
      </c>
      <c r="R137" s="196">
        <f>Q137*H137</f>
        <v>0</v>
      </c>
      <c r="S137" s="196">
        <v>0</v>
      </c>
      <c r="T137" s="197">
        <f>S137*H137</f>
        <v>0</v>
      </c>
      <c r="U137" s="35"/>
      <c r="V137" s="35"/>
      <c r="W137" s="35"/>
      <c r="X137" s="35"/>
      <c r="Y137" s="35"/>
      <c r="Z137" s="35"/>
      <c r="AA137" s="35"/>
      <c r="AB137" s="35"/>
      <c r="AC137" s="35"/>
      <c r="AD137" s="35"/>
      <c r="AE137" s="35"/>
      <c r="AR137" s="198" t="s">
        <v>139</v>
      </c>
      <c r="AT137" s="198" t="s">
        <v>134</v>
      </c>
      <c r="AU137" s="198" t="s">
        <v>81</v>
      </c>
      <c r="AY137" s="18" t="s">
        <v>131</v>
      </c>
      <c r="BE137" s="199">
        <f>IF(N137="základní",J137,0)</f>
        <v>0</v>
      </c>
      <c r="BF137" s="199">
        <f>IF(N137="snížená",J137,0)</f>
        <v>0</v>
      </c>
      <c r="BG137" s="199">
        <f>IF(N137="zákl. přenesená",J137,0)</f>
        <v>0</v>
      </c>
      <c r="BH137" s="199">
        <f>IF(N137="sníž. přenesená",J137,0)</f>
        <v>0</v>
      </c>
      <c r="BI137" s="199">
        <f>IF(N137="nulová",J137,0)</f>
        <v>0</v>
      </c>
      <c r="BJ137" s="18" t="s">
        <v>81</v>
      </c>
      <c r="BK137" s="199">
        <f>ROUND(I137*H137,2)</f>
        <v>0</v>
      </c>
      <c r="BL137" s="18" t="s">
        <v>139</v>
      </c>
      <c r="BM137" s="198" t="s">
        <v>1079</v>
      </c>
    </row>
    <row r="138" spans="1:65" s="2" customFormat="1" ht="19.2">
      <c r="A138" s="35"/>
      <c r="B138" s="36"/>
      <c r="C138" s="37"/>
      <c r="D138" s="200" t="s">
        <v>140</v>
      </c>
      <c r="E138" s="37"/>
      <c r="F138" s="201" t="s">
        <v>1078</v>
      </c>
      <c r="G138" s="37"/>
      <c r="H138" s="37"/>
      <c r="I138" s="202"/>
      <c r="J138" s="37"/>
      <c r="K138" s="37"/>
      <c r="L138" s="40"/>
      <c r="M138" s="203"/>
      <c r="N138" s="204"/>
      <c r="O138" s="72"/>
      <c r="P138" s="72"/>
      <c r="Q138" s="72"/>
      <c r="R138" s="72"/>
      <c r="S138" s="72"/>
      <c r="T138" s="73"/>
      <c r="U138" s="35"/>
      <c r="V138" s="35"/>
      <c r="W138" s="35"/>
      <c r="X138" s="35"/>
      <c r="Y138" s="35"/>
      <c r="Z138" s="35"/>
      <c r="AA138" s="35"/>
      <c r="AB138" s="35"/>
      <c r="AC138" s="35"/>
      <c r="AD138" s="35"/>
      <c r="AE138" s="35"/>
      <c r="AT138" s="18" t="s">
        <v>140</v>
      </c>
      <c r="AU138" s="18" t="s">
        <v>81</v>
      </c>
    </row>
    <row r="139" spans="1:65" s="2" customFormat="1" ht="16.5" customHeight="1">
      <c r="A139" s="35"/>
      <c r="B139" s="36"/>
      <c r="C139" s="187" t="s">
        <v>162</v>
      </c>
      <c r="D139" s="187" t="s">
        <v>134</v>
      </c>
      <c r="E139" s="188" t="s">
        <v>1080</v>
      </c>
      <c r="F139" s="189" t="s">
        <v>1081</v>
      </c>
      <c r="G139" s="190" t="s">
        <v>1082</v>
      </c>
      <c r="H139" s="191">
        <v>50</v>
      </c>
      <c r="I139" s="192"/>
      <c r="J139" s="193">
        <f>ROUND(I139*H139,2)</f>
        <v>0</v>
      </c>
      <c r="K139" s="189" t="s">
        <v>1</v>
      </c>
      <c r="L139" s="40"/>
      <c r="M139" s="194" t="s">
        <v>1</v>
      </c>
      <c r="N139" s="195" t="s">
        <v>38</v>
      </c>
      <c r="O139" s="72"/>
      <c r="P139" s="196">
        <f>O139*H139</f>
        <v>0</v>
      </c>
      <c r="Q139" s="196">
        <v>0</v>
      </c>
      <c r="R139" s="196">
        <f>Q139*H139</f>
        <v>0</v>
      </c>
      <c r="S139" s="196">
        <v>0</v>
      </c>
      <c r="T139" s="197">
        <f>S139*H139</f>
        <v>0</v>
      </c>
      <c r="U139" s="35"/>
      <c r="V139" s="35"/>
      <c r="W139" s="35"/>
      <c r="X139" s="35"/>
      <c r="Y139" s="35"/>
      <c r="Z139" s="35"/>
      <c r="AA139" s="35"/>
      <c r="AB139" s="35"/>
      <c r="AC139" s="35"/>
      <c r="AD139" s="35"/>
      <c r="AE139" s="35"/>
      <c r="AR139" s="198" t="s">
        <v>139</v>
      </c>
      <c r="AT139" s="198" t="s">
        <v>134</v>
      </c>
      <c r="AU139" s="198" t="s">
        <v>81</v>
      </c>
      <c r="AY139" s="18" t="s">
        <v>131</v>
      </c>
      <c r="BE139" s="199">
        <f>IF(N139="základní",J139,0)</f>
        <v>0</v>
      </c>
      <c r="BF139" s="199">
        <f>IF(N139="snížená",J139,0)</f>
        <v>0</v>
      </c>
      <c r="BG139" s="199">
        <f>IF(N139="zákl. přenesená",J139,0)</f>
        <v>0</v>
      </c>
      <c r="BH139" s="199">
        <f>IF(N139="sníž. přenesená",J139,0)</f>
        <v>0</v>
      </c>
      <c r="BI139" s="199">
        <f>IF(N139="nulová",J139,0)</f>
        <v>0</v>
      </c>
      <c r="BJ139" s="18" t="s">
        <v>81</v>
      </c>
      <c r="BK139" s="199">
        <f>ROUND(I139*H139,2)</f>
        <v>0</v>
      </c>
      <c r="BL139" s="18" t="s">
        <v>139</v>
      </c>
      <c r="BM139" s="198" t="s">
        <v>139</v>
      </c>
    </row>
    <row r="140" spans="1:65" s="2" customFormat="1" ht="10.199999999999999">
      <c r="A140" s="35"/>
      <c r="B140" s="36"/>
      <c r="C140" s="37"/>
      <c r="D140" s="200" t="s">
        <v>140</v>
      </c>
      <c r="E140" s="37"/>
      <c r="F140" s="201" t="s">
        <v>1081</v>
      </c>
      <c r="G140" s="37"/>
      <c r="H140" s="37"/>
      <c r="I140" s="202"/>
      <c r="J140" s="37"/>
      <c r="K140" s="37"/>
      <c r="L140" s="40"/>
      <c r="M140" s="203"/>
      <c r="N140" s="204"/>
      <c r="O140" s="72"/>
      <c r="P140" s="72"/>
      <c r="Q140" s="72"/>
      <c r="R140" s="72"/>
      <c r="S140" s="72"/>
      <c r="T140" s="73"/>
      <c r="U140" s="35"/>
      <c r="V140" s="35"/>
      <c r="W140" s="35"/>
      <c r="X140" s="35"/>
      <c r="Y140" s="35"/>
      <c r="Z140" s="35"/>
      <c r="AA140" s="35"/>
      <c r="AB140" s="35"/>
      <c r="AC140" s="35"/>
      <c r="AD140" s="35"/>
      <c r="AE140" s="35"/>
      <c r="AT140" s="18" t="s">
        <v>140</v>
      </c>
      <c r="AU140" s="18" t="s">
        <v>81</v>
      </c>
    </row>
    <row r="141" spans="1:65" s="12" customFormat="1" ht="25.95" customHeight="1">
      <c r="B141" s="171"/>
      <c r="C141" s="172"/>
      <c r="D141" s="173" t="s">
        <v>72</v>
      </c>
      <c r="E141" s="174" t="s">
        <v>1083</v>
      </c>
      <c r="F141" s="174" t="s">
        <v>1084</v>
      </c>
      <c r="G141" s="172"/>
      <c r="H141" s="172"/>
      <c r="I141" s="175"/>
      <c r="J141" s="176">
        <f>BK141</f>
        <v>0</v>
      </c>
      <c r="K141" s="172"/>
      <c r="L141" s="177"/>
      <c r="M141" s="178"/>
      <c r="N141" s="179"/>
      <c r="O141" s="179"/>
      <c r="P141" s="180">
        <f>SUM(P142:P153)</f>
        <v>0</v>
      </c>
      <c r="Q141" s="179"/>
      <c r="R141" s="180">
        <f>SUM(R142:R153)</f>
        <v>0</v>
      </c>
      <c r="S141" s="179"/>
      <c r="T141" s="181">
        <f>SUM(T142:T153)</f>
        <v>0</v>
      </c>
      <c r="AR141" s="182" t="s">
        <v>81</v>
      </c>
      <c r="AT141" s="183" t="s">
        <v>72</v>
      </c>
      <c r="AU141" s="183" t="s">
        <v>73</v>
      </c>
      <c r="AY141" s="182" t="s">
        <v>131</v>
      </c>
      <c r="BK141" s="184">
        <f>SUM(BK142:BK153)</f>
        <v>0</v>
      </c>
    </row>
    <row r="142" spans="1:65" s="2" customFormat="1" ht="16.5" customHeight="1">
      <c r="A142" s="35"/>
      <c r="B142" s="36"/>
      <c r="C142" s="187" t="s">
        <v>132</v>
      </c>
      <c r="D142" s="187" t="s">
        <v>134</v>
      </c>
      <c r="E142" s="188" t="s">
        <v>1085</v>
      </c>
      <c r="F142" s="189" t="s">
        <v>1086</v>
      </c>
      <c r="G142" s="190" t="s">
        <v>268</v>
      </c>
      <c r="H142" s="191">
        <v>150</v>
      </c>
      <c r="I142" s="192"/>
      <c r="J142" s="193">
        <f>ROUND(I142*H142,2)</f>
        <v>0</v>
      </c>
      <c r="K142" s="189" t="s">
        <v>1</v>
      </c>
      <c r="L142" s="40"/>
      <c r="M142" s="194" t="s">
        <v>1</v>
      </c>
      <c r="N142" s="195" t="s">
        <v>38</v>
      </c>
      <c r="O142" s="72"/>
      <c r="P142" s="196">
        <f>O142*H142</f>
        <v>0</v>
      </c>
      <c r="Q142" s="196">
        <v>0</v>
      </c>
      <c r="R142" s="196">
        <f>Q142*H142</f>
        <v>0</v>
      </c>
      <c r="S142" s="196">
        <v>0</v>
      </c>
      <c r="T142" s="197">
        <f>S142*H142</f>
        <v>0</v>
      </c>
      <c r="U142" s="35"/>
      <c r="V142" s="35"/>
      <c r="W142" s="35"/>
      <c r="X142" s="35"/>
      <c r="Y142" s="35"/>
      <c r="Z142" s="35"/>
      <c r="AA142" s="35"/>
      <c r="AB142" s="35"/>
      <c r="AC142" s="35"/>
      <c r="AD142" s="35"/>
      <c r="AE142" s="35"/>
      <c r="AR142" s="198" t="s">
        <v>139</v>
      </c>
      <c r="AT142" s="198" t="s">
        <v>134</v>
      </c>
      <c r="AU142" s="198" t="s">
        <v>81</v>
      </c>
      <c r="AY142" s="18" t="s">
        <v>131</v>
      </c>
      <c r="BE142" s="199">
        <f>IF(N142="základní",J142,0)</f>
        <v>0</v>
      </c>
      <c r="BF142" s="199">
        <f>IF(N142="snížená",J142,0)</f>
        <v>0</v>
      </c>
      <c r="BG142" s="199">
        <f>IF(N142="zákl. přenesená",J142,0)</f>
        <v>0</v>
      </c>
      <c r="BH142" s="199">
        <f>IF(N142="sníž. přenesená",J142,0)</f>
        <v>0</v>
      </c>
      <c r="BI142" s="199">
        <f>IF(N142="nulová",J142,0)</f>
        <v>0</v>
      </c>
      <c r="BJ142" s="18" t="s">
        <v>81</v>
      </c>
      <c r="BK142" s="199">
        <f>ROUND(I142*H142,2)</f>
        <v>0</v>
      </c>
      <c r="BL142" s="18" t="s">
        <v>139</v>
      </c>
      <c r="BM142" s="198" t="s">
        <v>156</v>
      </c>
    </row>
    <row r="143" spans="1:65" s="2" customFormat="1" ht="10.199999999999999">
      <c r="A143" s="35"/>
      <c r="B143" s="36"/>
      <c r="C143" s="37"/>
      <c r="D143" s="200" t="s">
        <v>140</v>
      </c>
      <c r="E143" s="37"/>
      <c r="F143" s="201" t="s">
        <v>1086</v>
      </c>
      <c r="G143" s="37"/>
      <c r="H143" s="37"/>
      <c r="I143" s="202"/>
      <c r="J143" s="37"/>
      <c r="K143" s="37"/>
      <c r="L143" s="40"/>
      <c r="M143" s="203"/>
      <c r="N143" s="204"/>
      <c r="O143" s="72"/>
      <c r="P143" s="72"/>
      <c r="Q143" s="72"/>
      <c r="R143" s="72"/>
      <c r="S143" s="72"/>
      <c r="T143" s="73"/>
      <c r="U143" s="35"/>
      <c r="V143" s="35"/>
      <c r="W143" s="35"/>
      <c r="X143" s="35"/>
      <c r="Y143" s="35"/>
      <c r="Z143" s="35"/>
      <c r="AA143" s="35"/>
      <c r="AB143" s="35"/>
      <c r="AC143" s="35"/>
      <c r="AD143" s="35"/>
      <c r="AE143" s="35"/>
      <c r="AT143" s="18" t="s">
        <v>140</v>
      </c>
      <c r="AU143" s="18" t="s">
        <v>81</v>
      </c>
    </row>
    <row r="144" spans="1:65" s="2" customFormat="1" ht="16.5" customHeight="1">
      <c r="A144" s="35"/>
      <c r="B144" s="36"/>
      <c r="C144" s="187" t="s">
        <v>169</v>
      </c>
      <c r="D144" s="187" t="s">
        <v>134</v>
      </c>
      <c r="E144" s="188" t="s">
        <v>1087</v>
      </c>
      <c r="F144" s="189" t="s">
        <v>1088</v>
      </c>
      <c r="G144" s="190" t="s">
        <v>176</v>
      </c>
      <c r="H144" s="191">
        <v>50</v>
      </c>
      <c r="I144" s="192"/>
      <c r="J144" s="193">
        <f>ROUND(I144*H144,2)</f>
        <v>0</v>
      </c>
      <c r="K144" s="189" t="s">
        <v>1</v>
      </c>
      <c r="L144" s="40"/>
      <c r="M144" s="194" t="s">
        <v>1</v>
      </c>
      <c r="N144" s="195" t="s">
        <v>38</v>
      </c>
      <c r="O144" s="72"/>
      <c r="P144" s="196">
        <f>O144*H144</f>
        <v>0</v>
      </c>
      <c r="Q144" s="196">
        <v>0</v>
      </c>
      <c r="R144" s="196">
        <f>Q144*H144</f>
        <v>0</v>
      </c>
      <c r="S144" s="196">
        <v>0</v>
      </c>
      <c r="T144" s="197">
        <f>S144*H144</f>
        <v>0</v>
      </c>
      <c r="U144" s="35"/>
      <c r="V144" s="35"/>
      <c r="W144" s="35"/>
      <c r="X144" s="35"/>
      <c r="Y144" s="35"/>
      <c r="Z144" s="35"/>
      <c r="AA144" s="35"/>
      <c r="AB144" s="35"/>
      <c r="AC144" s="35"/>
      <c r="AD144" s="35"/>
      <c r="AE144" s="35"/>
      <c r="AR144" s="198" t="s">
        <v>139</v>
      </c>
      <c r="AT144" s="198" t="s">
        <v>134</v>
      </c>
      <c r="AU144" s="198" t="s">
        <v>81</v>
      </c>
      <c r="AY144" s="18" t="s">
        <v>131</v>
      </c>
      <c r="BE144" s="199">
        <f>IF(N144="základní",J144,0)</f>
        <v>0</v>
      </c>
      <c r="BF144" s="199">
        <f>IF(N144="snížená",J144,0)</f>
        <v>0</v>
      </c>
      <c r="BG144" s="199">
        <f>IF(N144="zákl. přenesená",J144,0)</f>
        <v>0</v>
      </c>
      <c r="BH144" s="199">
        <f>IF(N144="sníž. přenesená",J144,0)</f>
        <v>0</v>
      </c>
      <c r="BI144" s="199">
        <f>IF(N144="nulová",J144,0)</f>
        <v>0</v>
      </c>
      <c r="BJ144" s="18" t="s">
        <v>81</v>
      </c>
      <c r="BK144" s="199">
        <f>ROUND(I144*H144,2)</f>
        <v>0</v>
      </c>
      <c r="BL144" s="18" t="s">
        <v>139</v>
      </c>
      <c r="BM144" s="198" t="s">
        <v>162</v>
      </c>
    </row>
    <row r="145" spans="1:65" s="2" customFormat="1" ht="10.199999999999999">
      <c r="A145" s="35"/>
      <c r="B145" s="36"/>
      <c r="C145" s="37"/>
      <c r="D145" s="200" t="s">
        <v>140</v>
      </c>
      <c r="E145" s="37"/>
      <c r="F145" s="201" t="s">
        <v>1088</v>
      </c>
      <c r="G145" s="37"/>
      <c r="H145" s="37"/>
      <c r="I145" s="202"/>
      <c r="J145" s="37"/>
      <c r="K145" s="37"/>
      <c r="L145" s="40"/>
      <c r="M145" s="203"/>
      <c r="N145" s="204"/>
      <c r="O145" s="72"/>
      <c r="P145" s="72"/>
      <c r="Q145" s="72"/>
      <c r="R145" s="72"/>
      <c r="S145" s="72"/>
      <c r="T145" s="73"/>
      <c r="U145" s="35"/>
      <c r="V145" s="35"/>
      <c r="W145" s="35"/>
      <c r="X145" s="35"/>
      <c r="Y145" s="35"/>
      <c r="Z145" s="35"/>
      <c r="AA145" s="35"/>
      <c r="AB145" s="35"/>
      <c r="AC145" s="35"/>
      <c r="AD145" s="35"/>
      <c r="AE145" s="35"/>
      <c r="AT145" s="18" t="s">
        <v>140</v>
      </c>
      <c r="AU145" s="18" t="s">
        <v>81</v>
      </c>
    </row>
    <row r="146" spans="1:65" s="2" customFormat="1" ht="16.5" customHeight="1">
      <c r="A146" s="35"/>
      <c r="B146" s="36"/>
      <c r="C146" s="187" t="s">
        <v>214</v>
      </c>
      <c r="D146" s="187" t="s">
        <v>134</v>
      </c>
      <c r="E146" s="188" t="s">
        <v>1089</v>
      </c>
      <c r="F146" s="189" t="s">
        <v>1090</v>
      </c>
      <c r="G146" s="190" t="s">
        <v>268</v>
      </c>
      <c r="H146" s="191">
        <v>4</v>
      </c>
      <c r="I146" s="192"/>
      <c r="J146" s="193">
        <f>ROUND(I146*H146,2)</f>
        <v>0</v>
      </c>
      <c r="K146" s="189" t="s">
        <v>1</v>
      </c>
      <c r="L146" s="40"/>
      <c r="M146" s="194" t="s">
        <v>1</v>
      </c>
      <c r="N146" s="195" t="s">
        <v>38</v>
      </c>
      <c r="O146" s="72"/>
      <c r="P146" s="196">
        <f>O146*H146</f>
        <v>0</v>
      </c>
      <c r="Q146" s="196">
        <v>0</v>
      </c>
      <c r="R146" s="196">
        <f>Q146*H146</f>
        <v>0</v>
      </c>
      <c r="S146" s="196">
        <v>0</v>
      </c>
      <c r="T146" s="197">
        <f>S146*H146</f>
        <v>0</v>
      </c>
      <c r="U146" s="35"/>
      <c r="V146" s="35"/>
      <c r="W146" s="35"/>
      <c r="X146" s="35"/>
      <c r="Y146" s="35"/>
      <c r="Z146" s="35"/>
      <c r="AA146" s="35"/>
      <c r="AB146" s="35"/>
      <c r="AC146" s="35"/>
      <c r="AD146" s="35"/>
      <c r="AE146" s="35"/>
      <c r="AR146" s="198" t="s">
        <v>139</v>
      </c>
      <c r="AT146" s="198" t="s">
        <v>134</v>
      </c>
      <c r="AU146" s="198" t="s">
        <v>81</v>
      </c>
      <c r="AY146" s="18" t="s">
        <v>131</v>
      </c>
      <c r="BE146" s="199">
        <f>IF(N146="základní",J146,0)</f>
        <v>0</v>
      </c>
      <c r="BF146" s="199">
        <f>IF(N146="snížená",J146,0)</f>
        <v>0</v>
      </c>
      <c r="BG146" s="199">
        <f>IF(N146="zákl. přenesená",J146,0)</f>
        <v>0</v>
      </c>
      <c r="BH146" s="199">
        <f>IF(N146="sníž. přenesená",J146,0)</f>
        <v>0</v>
      </c>
      <c r="BI146" s="199">
        <f>IF(N146="nulová",J146,0)</f>
        <v>0</v>
      </c>
      <c r="BJ146" s="18" t="s">
        <v>81</v>
      </c>
      <c r="BK146" s="199">
        <f>ROUND(I146*H146,2)</f>
        <v>0</v>
      </c>
      <c r="BL146" s="18" t="s">
        <v>139</v>
      </c>
      <c r="BM146" s="198" t="s">
        <v>169</v>
      </c>
    </row>
    <row r="147" spans="1:65" s="2" customFormat="1" ht="10.199999999999999">
      <c r="A147" s="35"/>
      <c r="B147" s="36"/>
      <c r="C147" s="37"/>
      <c r="D147" s="200" t="s">
        <v>140</v>
      </c>
      <c r="E147" s="37"/>
      <c r="F147" s="201" t="s">
        <v>1090</v>
      </c>
      <c r="G147" s="37"/>
      <c r="H147" s="37"/>
      <c r="I147" s="202"/>
      <c r="J147" s="37"/>
      <c r="K147" s="37"/>
      <c r="L147" s="40"/>
      <c r="M147" s="203"/>
      <c r="N147" s="204"/>
      <c r="O147" s="72"/>
      <c r="P147" s="72"/>
      <c r="Q147" s="72"/>
      <c r="R147" s="72"/>
      <c r="S147" s="72"/>
      <c r="T147" s="73"/>
      <c r="U147" s="35"/>
      <c r="V147" s="35"/>
      <c r="W147" s="35"/>
      <c r="X147" s="35"/>
      <c r="Y147" s="35"/>
      <c r="Z147" s="35"/>
      <c r="AA147" s="35"/>
      <c r="AB147" s="35"/>
      <c r="AC147" s="35"/>
      <c r="AD147" s="35"/>
      <c r="AE147" s="35"/>
      <c r="AT147" s="18" t="s">
        <v>140</v>
      </c>
      <c r="AU147" s="18" t="s">
        <v>81</v>
      </c>
    </row>
    <row r="148" spans="1:65" s="2" customFormat="1" ht="16.5" customHeight="1">
      <c r="A148" s="35"/>
      <c r="B148" s="36"/>
      <c r="C148" s="187" t="s">
        <v>177</v>
      </c>
      <c r="D148" s="187" t="s">
        <v>134</v>
      </c>
      <c r="E148" s="188" t="s">
        <v>1091</v>
      </c>
      <c r="F148" s="189" t="s">
        <v>1092</v>
      </c>
      <c r="G148" s="190" t="s">
        <v>176</v>
      </c>
      <c r="H148" s="191">
        <v>2</v>
      </c>
      <c r="I148" s="192"/>
      <c r="J148" s="193">
        <f>ROUND(I148*H148,2)</f>
        <v>0</v>
      </c>
      <c r="K148" s="189" t="s">
        <v>1</v>
      </c>
      <c r="L148" s="40"/>
      <c r="M148" s="194" t="s">
        <v>1</v>
      </c>
      <c r="N148" s="195" t="s">
        <v>38</v>
      </c>
      <c r="O148" s="72"/>
      <c r="P148" s="196">
        <f>O148*H148</f>
        <v>0</v>
      </c>
      <c r="Q148" s="196">
        <v>0</v>
      </c>
      <c r="R148" s="196">
        <f>Q148*H148</f>
        <v>0</v>
      </c>
      <c r="S148" s="196">
        <v>0</v>
      </c>
      <c r="T148" s="197">
        <f>S148*H148</f>
        <v>0</v>
      </c>
      <c r="U148" s="35"/>
      <c r="V148" s="35"/>
      <c r="W148" s="35"/>
      <c r="X148" s="35"/>
      <c r="Y148" s="35"/>
      <c r="Z148" s="35"/>
      <c r="AA148" s="35"/>
      <c r="AB148" s="35"/>
      <c r="AC148" s="35"/>
      <c r="AD148" s="35"/>
      <c r="AE148" s="35"/>
      <c r="AR148" s="198" t="s">
        <v>139</v>
      </c>
      <c r="AT148" s="198" t="s">
        <v>134</v>
      </c>
      <c r="AU148" s="198" t="s">
        <v>81</v>
      </c>
      <c r="AY148" s="18" t="s">
        <v>131</v>
      </c>
      <c r="BE148" s="199">
        <f>IF(N148="základní",J148,0)</f>
        <v>0</v>
      </c>
      <c r="BF148" s="199">
        <f>IF(N148="snížená",J148,0)</f>
        <v>0</v>
      </c>
      <c r="BG148" s="199">
        <f>IF(N148="zákl. přenesená",J148,0)</f>
        <v>0</v>
      </c>
      <c r="BH148" s="199">
        <f>IF(N148="sníž. přenesená",J148,0)</f>
        <v>0</v>
      </c>
      <c r="BI148" s="199">
        <f>IF(N148="nulová",J148,0)</f>
        <v>0</v>
      </c>
      <c r="BJ148" s="18" t="s">
        <v>81</v>
      </c>
      <c r="BK148" s="199">
        <f>ROUND(I148*H148,2)</f>
        <v>0</v>
      </c>
      <c r="BL148" s="18" t="s">
        <v>139</v>
      </c>
      <c r="BM148" s="198" t="s">
        <v>177</v>
      </c>
    </row>
    <row r="149" spans="1:65" s="2" customFormat="1" ht="10.199999999999999">
      <c r="A149" s="35"/>
      <c r="B149" s="36"/>
      <c r="C149" s="37"/>
      <c r="D149" s="200" t="s">
        <v>140</v>
      </c>
      <c r="E149" s="37"/>
      <c r="F149" s="201" t="s">
        <v>1092</v>
      </c>
      <c r="G149" s="37"/>
      <c r="H149" s="37"/>
      <c r="I149" s="202"/>
      <c r="J149" s="37"/>
      <c r="K149" s="37"/>
      <c r="L149" s="40"/>
      <c r="M149" s="203"/>
      <c r="N149" s="204"/>
      <c r="O149" s="72"/>
      <c r="P149" s="72"/>
      <c r="Q149" s="72"/>
      <c r="R149" s="72"/>
      <c r="S149" s="72"/>
      <c r="T149" s="73"/>
      <c r="U149" s="35"/>
      <c r="V149" s="35"/>
      <c r="W149" s="35"/>
      <c r="X149" s="35"/>
      <c r="Y149" s="35"/>
      <c r="Z149" s="35"/>
      <c r="AA149" s="35"/>
      <c r="AB149" s="35"/>
      <c r="AC149" s="35"/>
      <c r="AD149" s="35"/>
      <c r="AE149" s="35"/>
      <c r="AT149" s="18" t="s">
        <v>140</v>
      </c>
      <c r="AU149" s="18" t="s">
        <v>81</v>
      </c>
    </row>
    <row r="150" spans="1:65" s="2" customFormat="1" ht="16.5" customHeight="1">
      <c r="A150" s="35"/>
      <c r="B150" s="36"/>
      <c r="C150" s="187" t="s">
        <v>224</v>
      </c>
      <c r="D150" s="187" t="s">
        <v>134</v>
      </c>
      <c r="E150" s="188" t="s">
        <v>1093</v>
      </c>
      <c r="F150" s="189" t="s">
        <v>1094</v>
      </c>
      <c r="G150" s="190" t="s">
        <v>268</v>
      </c>
      <c r="H150" s="191">
        <v>9</v>
      </c>
      <c r="I150" s="192"/>
      <c r="J150" s="193">
        <f>ROUND(I150*H150,2)</f>
        <v>0</v>
      </c>
      <c r="K150" s="189" t="s">
        <v>1</v>
      </c>
      <c r="L150" s="40"/>
      <c r="M150" s="194" t="s">
        <v>1</v>
      </c>
      <c r="N150" s="195" t="s">
        <v>38</v>
      </c>
      <c r="O150" s="72"/>
      <c r="P150" s="196">
        <f>O150*H150</f>
        <v>0</v>
      </c>
      <c r="Q150" s="196">
        <v>0</v>
      </c>
      <c r="R150" s="196">
        <f>Q150*H150</f>
        <v>0</v>
      </c>
      <c r="S150" s="196">
        <v>0</v>
      </c>
      <c r="T150" s="197">
        <f>S150*H150</f>
        <v>0</v>
      </c>
      <c r="U150" s="35"/>
      <c r="V150" s="35"/>
      <c r="W150" s="35"/>
      <c r="X150" s="35"/>
      <c r="Y150" s="35"/>
      <c r="Z150" s="35"/>
      <c r="AA150" s="35"/>
      <c r="AB150" s="35"/>
      <c r="AC150" s="35"/>
      <c r="AD150" s="35"/>
      <c r="AE150" s="35"/>
      <c r="AR150" s="198" t="s">
        <v>139</v>
      </c>
      <c r="AT150" s="198" t="s">
        <v>134</v>
      </c>
      <c r="AU150" s="198" t="s">
        <v>81</v>
      </c>
      <c r="AY150" s="18" t="s">
        <v>131</v>
      </c>
      <c r="BE150" s="199">
        <f>IF(N150="základní",J150,0)</f>
        <v>0</v>
      </c>
      <c r="BF150" s="199">
        <f>IF(N150="snížená",J150,0)</f>
        <v>0</v>
      </c>
      <c r="BG150" s="199">
        <f>IF(N150="zákl. přenesená",J150,0)</f>
        <v>0</v>
      </c>
      <c r="BH150" s="199">
        <f>IF(N150="sníž. přenesená",J150,0)</f>
        <v>0</v>
      </c>
      <c r="BI150" s="199">
        <f>IF(N150="nulová",J150,0)</f>
        <v>0</v>
      </c>
      <c r="BJ150" s="18" t="s">
        <v>81</v>
      </c>
      <c r="BK150" s="199">
        <f>ROUND(I150*H150,2)</f>
        <v>0</v>
      </c>
      <c r="BL150" s="18" t="s">
        <v>139</v>
      </c>
      <c r="BM150" s="198" t="s">
        <v>184</v>
      </c>
    </row>
    <row r="151" spans="1:65" s="2" customFormat="1" ht="10.199999999999999">
      <c r="A151" s="35"/>
      <c r="B151" s="36"/>
      <c r="C151" s="37"/>
      <c r="D151" s="200" t="s">
        <v>140</v>
      </c>
      <c r="E151" s="37"/>
      <c r="F151" s="201" t="s">
        <v>1094</v>
      </c>
      <c r="G151" s="37"/>
      <c r="H151" s="37"/>
      <c r="I151" s="202"/>
      <c r="J151" s="37"/>
      <c r="K151" s="37"/>
      <c r="L151" s="40"/>
      <c r="M151" s="203"/>
      <c r="N151" s="204"/>
      <c r="O151" s="72"/>
      <c r="P151" s="72"/>
      <c r="Q151" s="72"/>
      <c r="R151" s="72"/>
      <c r="S151" s="72"/>
      <c r="T151" s="73"/>
      <c r="U151" s="35"/>
      <c r="V151" s="35"/>
      <c r="W151" s="35"/>
      <c r="X151" s="35"/>
      <c r="Y151" s="35"/>
      <c r="Z151" s="35"/>
      <c r="AA151" s="35"/>
      <c r="AB151" s="35"/>
      <c r="AC151" s="35"/>
      <c r="AD151" s="35"/>
      <c r="AE151" s="35"/>
      <c r="AT151" s="18" t="s">
        <v>140</v>
      </c>
      <c r="AU151" s="18" t="s">
        <v>81</v>
      </c>
    </row>
    <row r="152" spans="1:65" s="2" customFormat="1" ht="24.15" customHeight="1">
      <c r="A152" s="35"/>
      <c r="B152" s="36"/>
      <c r="C152" s="187" t="s">
        <v>184</v>
      </c>
      <c r="D152" s="187" t="s">
        <v>134</v>
      </c>
      <c r="E152" s="188" t="s">
        <v>1095</v>
      </c>
      <c r="F152" s="189" t="s">
        <v>1096</v>
      </c>
      <c r="G152" s="190" t="s">
        <v>155</v>
      </c>
      <c r="H152" s="191">
        <v>40</v>
      </c>
      <c r="I152" s="192"/>
      <c r="J152" s="193">
        <f>ROUND(I152*H152,2)</f>
        <v>0</v>
      </c>
      <c r="K152" s="189" t="s">
        <v>1</v>
      </c>
      <c r="L152" s="40"/>
      <c r="M152" s="194" t="s">
        <v>1</v>
      </c>
      <c r="N152" s="195" t="s">
        <v>38</v>
      </c>
      <c r="O152" s="72"/>
      <c r="P152" s="196">
        <f>O152*H152</f>
        <v>0</v>
      </c>
      <c r="Q152" s="196">
        <v>0</v>
      </c>
      <c r="R152" s="196">
        <f>Q152*H152</f>
        <v>0</v>
      </c>
      <c r="S152" s="196">
        <v>0</v>
      </c>
      <c r="T152" s="197">
        <f>S152*H152</f>
        <v>0</v>
      </c>
      <c r="U152" s="35"/>
      <c r="V152" s="35"/>
      <c r="W152" s="35"/>
      <c r="X152" s="35"/>
      <c r="Y152" s="35"/>
      <c r="Z152" s="35"/>
      <c r="AA152" s="35"/>
      <c r="AB152" s="35"/>
      <c r="AC152" s="35"/>
      <c r="AD152" s="35"/>
      <c r="AE152" s="35"/>
      <c r="AR152" s="198" t="s">
        <v>139</v>
      </c>
      <c r="AT152" s="198" t="s">
        <v>134</v>
      </c>
      <c r="AU152" s="198" t="s">
        <v>81</v>
      </c>
      <c r="AY152" s="18" t="s">
        <v>131</v>
      </c>
      <c r="BE152" s="199">
        <f>IF(N152="základní",J152,0)</f>
        <v>0</v>
      </c>
      <c r="BF152" s="199">
        <f>IF(N152="snížená",J152,0)</f>
        <v>0</v>
      </c>
      <c r="BG152" s="199">
        <f>IF(N152="zákl. přenesená",J152,0)</f>
        <v>0</v>
      </c>
      <c r="BH152" s="199">
        <f>IF(N152="sníž. přenesená",J152,0)</f>
        <v>0</v>
      </c>
      <c r="BI152" s="199">
        <f>IF(N152="nulová",J152,0)</f>
        <v>0</v>
      </c>
      <c r="BJ152" s="18" t="s">
        <v>81</v>
      </c>
      <c r="BK152" s="199">
        <f>ROUND(I152*H152,2)</f>
        <v>0</v>
      </c>
      <c r="BL152" s="18" t="s">
        <v>139</v>
      </c>
      <c r="BM152" s="198" t="s">
        <v>189</v>
      </c>
    </row>
    <row r="153" spans="1:65" s="2" customFormat="1" ht="19.2">
      <c r="A153" s="35"/>
      <c r="B153" s="36"/>
      <c r="C153" s="37"/>
      <c r="D153" s="200" t="s">
        <v>140</v>
      </c>
      <c r="E153" s="37"/>
      <c r="F153" s="201" t="s">
        <v>1096</v>
      </c>
      <c r="G153" s="37"/>
      <c r="H153" s="37"/>
      <c r="I153" s="202"/>
      <c r="J153" s="37"/>
      <c r="K153" s="37"/>
      <c r="L153" s="40"/>
      <c r="M153" s="203"/>
      <c r="N153" s="204"/>
      <c r="O153" s="72"/>
      <c r="P153" s="72"/>
      <c r="Q153" s="72"/>
      <c r="R153" s="72"/>
      <c r="S153" s="72"/>
      <c r="T153" s="73"/>
      <c r="U153" s="35"/>
      <c r="V153" s="35"/>
      <c r="W153" s="35"/>
      <c r="X153" s="35"/>
      <c r="Y153" s="35"/>
      <c r="Z153" s="35"/>
      <c r="AA153" s="35"/>
      <c r="AB153" s="35"/>
      <c r="AC153" s="35"/>
      <c r="AD153" s="35"/>
      <c r="AE153" s="35"/>
      <c r="AT153" s="18" t="s">
        <v>140</v>
      </c>
      <c r="AU153" s="18" t="s">
        <v>81</v>
      </c>
    </row>
    <row r="154" spans="1:65" s="12" customFormat="1" ht="25.95" customHeight="1">
      <c r="B154" s="171"/>
      <c r="C154" s="172"/>
      <c r="D154" s="173" t="s">
        <v>72</v>
      </c>
      <c r="E154" s="174" t="s">
        <v>927</v>
      </c>
      <c r="F154" s="174" t="s">
        <v>1097</v>
      </c>
      <c r="G154" s="172"/>
      <c r="H154" s="172"/>
      <c r="I154" s="175"/>
      <c r="J154" s="176">
        <f>BK154</f>
        <v>0</v>
      </c>
      <c r="K154" s="172"/>
      <c r="L154" s="177"/>
      <c r="M154" s="178"/>
      <c r="N154" s="179"/>
      <c r="O154" s="179"/>
      <c r="P154" s="180">
        <f>SUM(P155:P156)</f>
        <v>0</v>
      </c>
      <c r="Q154" s="179"/>
      <c r="R154" s="180">
        <f>SUM(R155:R156)</f>
        <v>0</v>
      </c>
      <c r="S154" s="179"/>
      <c r="T154" s="181">
        <f>SUM(T155:T156)</f>
        <v>0</v>
      </c>
      <c r="AR154" s="182" t="s">
        <v>81</v>
      </c>
      <c r="AT154" s="183" t="s">
        <v>72</v>
      </c>
      <c r="AU154" s="183" t="s">
        <v>73</v>
      </c>
      <c r="AY154" s="182" t="s">
        <v>131</v>
      </c>
      <c r="BK154" s="184">
        <f>SUM(BK155:BK156)</f>
        <v>0</v>
      </c>
    </row>
    <row r="155" spans="1:65" s="2" customFormat="1" ht="16.5" customHeight="1">
      <c r="A155" s="35"/>
      <c r="B155" s="36"/>
      <c r="C155" s="187" t="s">
        <v>8</v>
      </c>
      <c r="D155" s="187" t="s">
        <v>134</v>
      </c>
      <c r="E155" s="188" t="s">
        <v>1098</v>
      </c>
      <c r="F155" s="189" t="s">
        <v>1099</v>
      </c>
      <c r="G155" s="190" t="s">
        <v>155</v>
      </c>
      <c r="H155" s="191">
        <v>1</v>
      </c>
      <c r="I155" s="192"/>
      <c r="J155" s="193">
        <f>ROUND(I155*H155,2)</f>
        <v>0</v>
      </c>
      <c r="K155" s="189" t="s">
        <v>1</v>
      </c>
      <c r="L155" s="40"/>
      <c r="M155" s="194" t="s">
        <v>1</v>
      </c>
      <c r="N155" s="195" t="s">
        <v>38</v>
      </c>
      <c r="O155" s="72"/>
      <c r="P155" s="196">
        <f>O155*H155</f>
        <v>0</v>
      </c>
      <c r="Q155" s="196">
        <v>0</v>
      </c>
      <c r="R155" s="196">
        <f>Q155*H155</f>
        <v>0</v>
      </c>
      <c r="S155" s="196">
        <v>0</v>
      </c>
      <c r="T155" s="197">
        <f>S155*H155</f>
        <v>0</v>
      </c>
      <c r="U155" s="35"/>
      <c r="V155" s="35"/>
      <c r="W155" s="35"/>
      <c r="X155" s="35"/>
      <c r="Y155" s="35"/>
      <c r="Z155" s="35"/>
      <c r="AA155" s="35"/>
      <c r="AB155" s="35"/>
      <c r="AC155" s="35"/>
      <c r="AD155" s="35"/>
      <c r="AE155" s="35"/>
      <c r="AR155" s="198" t="s">
        <v>139</v>
      </c>
      <c r="AT155" s="198" t="s">
        <v>134</v>
      </c>
      <c r="AU155" s="198" t="s">
        <v>81</v>
      </c>
      <c r="AY155" s="18" t="s">
        <v>131</v>
      </c>
      <c r="BE155" s="199">
        <f>IF(N155="základní",J155,0)</f>
        <v>0</v>
      </c>
      <c r="BF155" s="199">
        <f>IF(N155="snížená",J155,0)</f>
        <v>0</v>
      </c>
      <c r="BG155" s="199">
        <f>IF(N155="zákl. přenesená",J155,0)</f>
        <v>0</v>
      </c>
      <c r="BH155" s="199">
        <f>IF(N155="sníž. přenesená",J155,0)</f>
        <v>0</v>
      </c>
      <c r="BI155" s="199">
        <f>IF(N155="nulová",J155,0)</f>
        <v>0</v>
      </c>
      <c r="BJ155" s="18" t="s">
        <v>81</v>
      </c>
      <c r="BK155" s="199">
        <f>ROUND(I155*H155,2)</f>
        <v>0</v>
      </c>
      <c r="BL155" s="18" t="s">
        <v>139</v>
      </c>
      <c r="BM155" s="198" t="s">
        <v>196</v>
      </c>
    </row>
    <row r="156" spans="1:65" s="2" customFormat="1" ht="10.199999999999999">
      <c r="A156" s="35"/>
      <c r="B156" s="36"/>
      <c r="C156" s="37"/>
      <c r="D156" s="200" t="s">
        <v>140</v>
      </c>
      <c r="E156" s="37"/>
      <c r="F156" s="201" t="s">
        <v>1099</v>
      </c>
      <c r="G156" s="37"/>
      <c r="H156" s="37"/>
      <c r="I156" s="202"/>
      <c r="J156" s="37"/>
      <c r="K156" s="37"/>
      <c r="L156" s="40"/>
      <c r="M156" s="203"/>
      <c r="N156" s="204"/>
      <c r="O156" s="72"/>
      <c r="P156" s="72"/>
      <c r="Q156" s="72"/>
      <c r="R156" s="72"/>
      <c r="S156" s="72"/>
      <c r="T156" s="73"/>
      <c r="U156" s="35"/>
      <c r="V156" s="35"/>
      <c r="W156" s="35"/>
      <c r="X156" s="35"/>
      <c r="Y156" s="35"/>
      <c r="Z156" s="35"/>
      <c r="AA156" s="35"/>
      <c r="AB156" s="35"/>
      <c r="AC156" s="35"/>
      <c r="AD156" s="35"/>
      <c r="AE156" s="35"/>
      <c r="AT156" s="18" t="s">
        <v>140</v>
      </c>
      <c r="AU156" s="18" t="s">
        <v>81</v>
      </c>
    </row>
    <row r="157" spans="1:65" s="12" customFormat="1" ht="25.95" customHeight="1">
      <c r="B157" s="171"/>
      <c r="C157" s="172"/>
      <c r="D157" s="173" t="s">
        <v>72</v>
      </c>
      <c r="E157" s="174" t="s">
        <v>1030</v>
      </c>
      <c r="F157" s="174" t="s">
        <v>1100</v>
      </c>
      <c r="G157" s="172"/>
      <c r="H157" s="172"/>
      <c r="I157" s="175"/>
      <c r="J157" s="176">
        <f>BK157</f>
        <v>0</v>
      </c>
      <c r="K157" s="172"/>
      <c r="L157" s="177"/>
      <c r="M157" s="178"/>
      <c r="N157" s="179"/>
      <c r="O157" s="179"/>
      <c r="P157" s="180">
        <f>SUM(P158:P159)</f>
        <v>0</v>
      </c>
      <c r="Q157" s="179"/>
      <c r="R157" s="180">
        <f>SUM(R158:R159)</f>
        <v>0</v>
      </c>
      <c r="S157" s="179"/>
      <c r="T157" s="181">
        <f>SUM(T158:T159)</f>
        <v>0</v>
      </c>
      <c r="AR157" s="182" t="s">
        <v>81</v>
      </c>
      <c r="AT157" s="183" t="s">
        <v>72</v>
      </c>
      <c r="AU157" s="183" t="s">
        <v>73</v>
      </c>
      <c r="AY157" s="182" t="s">
        <v>131</v>
      </c>
      <c r="BK157" s="184">
        <f>SUM(BK158:BK159)</f>
        <v>0</v>
      </c>
    </row>
    <row r="158" spans="1:65" s="2" customFormat="1" ht="24.15" customHeight="1">
      <c r="A158" s="35"/>
      <c r="B158" s="36"/>
      <c r="C158" s="187" t="s">
        <v>189</v>
      </c>
      <c r="D158" s="187" t="s">
        <v>134</v>
      </c>
      <c r="E158" s="188" t="s">
        <v>1101</v>
      </c>
      <c r="F158" s="189" t="s">
        <v>1102</v>
      </c>
      <c r="G158" s="190" t="s">
        <v>155</v>
      </c>
      <c r="H158" s="191">
        <v>1</v>
      </c>
      <c r="I158" s="192"/>
      <c r="J158" s="193">
        <f>ROUND(I158*H158,2)</f>
        <v>0</v>
      </c>
      <c r="K158" s="189" t="s">
        <v>1</v>
      </c>
      <c r="L158" s="40"/>
      <c r="M158" s="194" t="s">
        <v>1</v>
      </c>
      <c r="N158" s="195" t="s">
        <v>38</v>
      </c>
      <c r="O158" s="72"/>
      <c r="P158" s="196">
        <f>O158*H158</f>
        <v>0</v>
      </c>
      <c r="Q158" s="196">
        <v>0</v>
      </c>
      <c r="R158" s="196">
        <f>Q158*H158</f>
        <v>0</v>
      </c>
      <c r="S158" s="196">
        <v>0</v>
      </c>
      <c r="T158" s="197">
        <f>S158*H158</f>
        <v>0</v>
      </c>
      <c r="U158" s="35"/>
      <c r="V158" s="35"/>
      <c r="W158" s="35"/>
      <c r="X158" s="35"/>
      <c r="Y158" s="35"/>
      <c r="Z158" s="35"/>
      <c r="AA158" s="35"/>
      <c r="AB158" s="35"/>
      <c r="AC158" s="35"/>
      <c r="AD158" s="35"/>
      <c r="AE158" s="35"/>
      <c r="AR158" s="198" t="s">
        <v>139</v>
      </c>
      <c r="AT158" s="198" t="s">
        <v>134</v>
      </c>
      <c r="AU158" s="198" t="s">
        <v>81</v>
      </c>
      <c r="AY158" s="18" t="s">
        <v>131</v>
      </c>
      <c r="BE158" s="199">
        <f>IF(N158="základní",J158,0)</f>
        <v>0</v>
      </c>
      <c r="BF158" s="199">
        <f>IF(N158="snížená",J158,0)</f>
        <v>0</v>
      </c>
      <c r="BG158" s="199">
        <f>IF(N158="zákl. přenesená",J158,0)</f>
        <v>0</v>
      </c>
      <c r="BH158" s="199">
        <f>IF(N158="sníž. přenesená",J158,0)</f>
        <v>0</v>
      </c>
      <c r="BI158" s="199">
        <f>IF(N158="nulová",J158,0)</f>
        <v>0</v>
      </c>
      <c r="BJ158" s="18" t="s">
        <v>81</v>
      </c>
      <c r="BK158" s="199">
        <f>ROUND(I158*H158,2)</f>
        <v>0</v>
      </c>
      <c r="BL158" s="18" t="s">
        <v>139</v>
      </c>
      <c r="BM158" s="198" t="s">
        <v>1103</v>
      </c>
    </row>
    <row r="159" spans="1:65" s="2" customFormat="1" ht="19.2">
      <c r="A159" s="35"/>
      <c r="B159" s="36"/>
      <c r="C159" s="37"/>
      <c r="D159" s="200" t="s">
        <v>140</v>
      </c>
      <c r="E159" s="37"/>
      <c r="F159" s="201" t="s">
        <v>1102</v>
      </c>
      <c r="G159" s="37"/>
      <c r="H159" s="37"/>
      <c r="I159" s="202"/>
      <c r="J159" s="37"/>
      <c r="K159" s="37"/>
      <c r="L159" s="40"/>
      <c r="M159" s="203"/>
      <c r="N159" s="204"/>
      <c r="O159" s="72"/>
      <c r="P159" s="72"/>
      <c r="Q159" s="72"/>
      <c r="R159" s="72"/>
      <c r="S159" s="72"/>
      <c r="T159" s="73"/>
      <c r="U159" s="35"/>
      <c r="V159" s="35"/>
      <c r="W159" s="35"/>
      <c r="X159" s="35"/>
      <c r="Y159" s="35"/>
      <c r="Z159" s="35"/>
      <c r="AA159" s="35"/>
      <c r="AB159" s="35"/>
      <c r="AC159" s="35"/>
      <c r="AD159" s="35"/>
      <c r="AE159" s="35"/>
      <c r="AT159" s="18" t="s">
        <v>140</v>
      </c>
      <c r="AU159" s="18" t="s">
        <v>81</v>
      </c>
    </row>
    <row r="160" spans="1:65" s="12" customFormat="1" ht="25.95" customHeight="1">
      <c r="B160" s="171"/>
      <c r="C160" s="172"/>
      <c r="D160" s="173" t="s">
        <v>72</v>
      </c>
      <c r="E160" s="174" t="s">
        <v>1104</v>
      </c>
      <c r="F160" s="174" t="s">
        <v>1105</v>
      </c>
      <c r="G160" s="172"/>
      <c r="H160" s="172"/>
      <c r="I160" s="175"/>
      <c r="J160" s="176">
        <f>BK160</f>
        <v>0</v>
      </c>
      <c r="K160" s="172"/>
      <c r="L160" s="177"/>
      <c r="M160" s="178"/>
      <c r="N160" s="179"/>
      <c r="O160" s="179"/>
      <c r="P160" s="180">
        <f>SUM(P161:P164)</f>
        <v>0</v>
      </c>
      <c r="Q160" s="179"/>
      <c r="R160" s="180">
        <f>SUM(R161:R164)</f>
        <v>0</v>
      </c>
      <c r="S160" s="179"/>
      <c r="T160" s="181">
        <f>SUM(T161:T164)</f>
        <v>0</v>
      </c>
      <c r="AR160" s="182" t="s">
        <v>81</v>
      </c>
      <c r="AT160" s="183" t="s">
        <v>72</v>
      </c>
      <c r="AU160" s="183" t="s">
        <v>73</v>
      </c>
      <c r="AY160" s="182" t="s">
        <v>131</v>
      </c>
      <c r="BK160" s="184">
        <f>SUM(BK161:BK164)</f>
        <v>0</v>
      </c>
    </row>
    <row r="161" spans="1:65" s="2" customFormat="1" ht="62.7" customHeight="1">
      <c r="A161" s="35"/>
      <c r="B161" s="36"/>
      <c r="C161" s="187" t="s">
        <v>249</v>
      </c>
      <c r="D161" s="187" t="s">
        <v>134</v>
      </c>
      <c r="E161" s="188" t="s">
        <v>1106</v>
      </c>
      <c r="F161" s="189" t="s">
        <v>1107</v>
      </c>
      <c r="G161" s="190" t="s">
        <v>210</v>
      </c>
      <c r="H161" s="191">
        <v>1</v>
      </c>
      <c r="I161" s="192"/>
      <c r="J161" s="193">
        <f>ROUND(I161*H161,2)</f>
        <v>0</v>
      </c>
      <c r="K161" s="189" t="s">
        <v>1</v>
      </c>
      <c r="L161" s="40"/>
      <c r="M161" s="194" t="s">
        <v>1</v>
      </c>
      <c r="N161" s="195" t="s">
        <v>38</v>
      </c>
      <c r="O161" s="72"/>
      <c r="P161" s="196">
        <f>O161*H161</f>
        <v>0</v>
      </c>
      <c r="Q161" s="196">
        <v>0</v>
      </c>
      <c r="R161" s="196">
        <f>Q161*H161</f>
        <v>0</v>
      </c>
      <c r="S161" s="196">
        <v>0</v>
      </c>
      <c r="T161" s="197">
        <f>S161*H161</f>
        <v>0</v>
      </c>
      <c r="U161" s="35"/>
      <c r="V161" s="35"/>
      <c r="W161" s="35"/>
      <c r="X161" s="35"/>
      <c r="Y161" s="35"/>
      <c r="Z161" s="35"/>
      <c r="AA161" s="35"/>
      <c r="AB161" s="35"/>
      <c r="AC161" s="35"/>
      <c r="AD161" s="35"/>
      <c r="AE161" s="35"/>
      <c r="AR161" s="198" t="s">
        <v>139</v>
      </c>
      <c r="AT161" s="198" t="s">
        <v>134</v>
      </c>
      <c r="AU161" s="198" t="s">
        <v>81</v>
      </c>
      <c r="AY161" s="18" t="s">
        <v>131</v>
      </c>
      <c r="BE161" s="199">
        <f>IF(N161="základní",J161,0)</f>
        <v>0</v>
      </c>
      <c r="BF161" s="199">
        <f>IF(N161="snížená",J161,0)</f>
        <v>0</v>
      </c>
      <c r="BG161" s="199">
        <f>IF(N161="zákl. přenesená",J161,0)</f>
        <v>0</v>
      </c>
      <c r="BH161" s="199">
        <f>IF(N161="sníž. přenesená",J161,0)</f>
        <v>0</v>
      </c>
      <c r="BI161" s="199">
        <f>IF(N161="nulová",J161,0)</f>
        <v>0</v>
      </c>
      <c r="BJ161" s="18" t="s">
        <v>81</v>
      </c>
      <c r="BK161" s="199">
        <f>ROUND(I161*H161,2)</f>
        <v>0</v>
      </c>
      <c r="BL161" s="18" t="s">
        <v>139</v>
      </c>
      <c r="BM161" s="198" t="s">
        <v>1108</v>
      </c>
    </row>
    <row r="162" spans="1:65" s="2" customFormat="1" ht="38.4">
      <c r="A162" s="35"/>
      <c r="B162" s="36"/>
      <c r="C162" s="37"/>
      <c r="D162" s="200" t="s">
        <v>140</v>
      </c>
      <c r="E162" s="37"/>
      <c r="F162" s="201" t="s">
        <v>1107</v>
      </c>
      <c r="G162" s="37"/>
      <c r="H162" s="37"/>
      <c r="I162" s="202"/>
      <c r="J162" s="37"/>
      <c r="K162" s="37"/>
      <c r="L162" s="40"/>
      <c r="M162" s="203"/>
      <c r="N162" s="204"/>
      <c r="O162" s="72"/>
      <c r="P162" s="72"/>
      <c r="Q162" s="72"/>
      <c r="R162" s="72"/>
      <c r="S162" s="72"/>
      <c r="T162" s="73"/>
      <c r="U162" s="35"/>
      <c r="V162" s="35"/>
      <c r="W162" s="35"/>
      <c r="X162" s="35"/>
      <c r="Y162" s="35"/>
      <c r="Z162" s="35"/>
      <c r="AA162" s="35"/>
      <c r="AB162" s="35"/>
      <c r="AC162" s="35"/>
      <c r="AD162" s="35"/>
      <c r="AE162" s="35"/>
      <c r="AT162" s="18" t="s">
        <v>140</v>
      </c>
      <c r="AU162" s="18" t="s">
        <v>81</v>
      </c>
    </row>
    <row r="163" spans="1:65" s="2" customFormat="1" ht="16.5" customHeight="1">
      <c r="A163" s="35"/>
      <c r="B163" s="36"/>
      <c r="C163" s="187" t="s">
        <v>196</v>
      </c>
      <c r="D163" s="187" t="s">
        <v>134</v>
      </c>
      <c r="E163" s="188" t="s">
        <v>1109</v>
      </c>
      <c r="F163" s="189" t="s">
        <v>1110</v>
      </c>
      <c r="G163" s="190" t="s">
        <v>210</v>
      </c>
      <c r="H163" s="191">
        <v>1</v>
      </c>
      <c r="I163" s="192"/>
      <c r="J163" s="193">
        <f>ROUND(I163*H163,2)</f>
        <v>0</v>
      </c>
      <c r="K163" s="189" t="s">
        <v>1</v>
      </c>
      <c r="L163" s="40"/>
      <c r="M163" s="194" t="s">
        <v>1</v>
      </c>
      <c r="N163" s="195" t="s">
        <v>38</v>
      </c>
      <c r="O163" s="72"/>
      <c r="P163" s="196">
        <f>O163*H163</f>
        <v>0</v>
      </c>
      <c r="Q163" s="196">
        <v>0</v>
      </c>
      <c r="R163" s="196">
        <f>Q163*H163</f>
        <v>0</v>
      </c>
      <c r="S163" s="196">
        <v>0</v>
      </c>
      <c r="T163" s="197">
        <f>S163*H163</f>
        <v>0</v>
      </c>
      <c r="U163" s="35"/>
      <c r="V163" s="35"/>
      <c r="W163" s="35"/>
      <c r="X163" s="35"/>
      <c r="Y163" s="35"/>
      <c r="Z163" s="35"/>
      <c r="AA163" s="35"/>
      <c r="AB163" s="35"/>
      <c r="AC163" s="35"/>
      <c r="AD163" s="35"/>
      <c r="AE163" s="35"/>
      <c r="AR163" s="198" t="s">
        <v>139</v>
      </c>
      <c r="AT163" s="198" t="s">
        <v>134</v>
      </c>
      <c r="AU163" s="198" t="s">
        <v>81</v>
      </c>
      <c r="AY163" s="18" t="s">
        <v>131</v>
      </c>
      <c r="BE163" s="199">
        <f>IF(N163="základní",J163,0)</f>
        <v>0</v>
      </c>
      <c r="BF163" s="199">
        <f>IF(N163="snížená",J163,0)</f>
        <v>0</v>
      </c>
      <c r="BG163" s="199">
        <f>IF(N163="zákl. přenesená",J163,0)</f>
        <v>0</v>
      </c>
      <c r="BH163" s="199">
        <f>IF(N163="sníž. přenesená",J163,0)</f>
        <v>0</v>
      </c>
      <c r="BI163" s="199">
        <f>IF(N163="nulová",J163,0)</f>
        <v>0</v>
      </c>
      <c r="BJ163" s="18" t="s">
        <v>81</v>
      </c>
      <c r="BK163" s="199">
        <f>ROUND(I163*H163,2)</f>
        <v>0</v>
      </c>
      <c r="BL163" s="18" t="s">
        <v>139</v>
      </c>
      <c r="BM163" s="198" t="s">
        <v>205</v>
      </c>
    </row>
    <row r="164" spans="1:65" s="2" customFormat="1" ht="10.199999999999999">
      <c r="A164" s="35"/>
      <c r="B164" s="36"/>
      <c r="C164" s="37"/>
      <c r="D164" s="200" t="s">
        <v>140</v>
      </c>
      <c r="E164" s="37"/>
      <c r="F164" s="201" t="s">
        <v>1110</v>
      </c>
      <c r="G164" s="37"/>
      <c r="H164" s="37"/>
      <c r="I164" s="202"/>
      <c r="J164" s="37"/>
      <c r="K164" s="37"/>
      <c r="L164" s="40"/>
      <c r="M164" s="264"/>
      <c r="N164" s="265"/>
      <c r="O164" s="266"/>
      <c r="P164" s="266"/>
      <c r="Q164" s="266"/>
      <c r="R164" s="266"/>
      <c r="S164" s="266"/>
      <c r="T164" s="267"/>
      <c r="U164" s="35"/>
      <c r="V164" s="35"/>
      <c r="W164" s="35"/>
      <c r="X164" s="35"/>
      <c r="Y164" s="35"/>
      <c r="Z164" s="35"/>
      <c r="AA164" s="35"/>
      <c r="AB164" s="35"/>
      <c r="AC164" s="35"/>
      <c r="AD164" s="35"/>
      <c r="AE164" s="35"/>
      <c r="AT164" s="18" t="s">
        <v>140</v>
      </c>
      <c r="AU164" s="18" t="s">
        <v>81</v>
      </c>
    </row>
    <row r="165" spans="1:65" s="2" customFormat="1" ht="6.9" customHeight="1">
      <c r="A165" s="35"/>
      <c r="B165" s="55"/>
      <c r="C165" s="56"/>
      <c r="D165" s="56"/>
      <c r="E165" s="56"/>
      <c r="F165" s="56"/>
      <c r="G165" s="56"/>
      <c r="H165" s="56"/>
      <c r="I165" s="56"/>
      <c r="J165" s="56"/>
      <c r="K165" s="56"/>
      <c r="L165" s="40"/>
      <c r="M165" s="35"/>
      <c r="O165" s="35"/>
      <c r="P165" s="35"/>
      <c r="Q165" s="35"/>
      <c r="R165" s="35"/>
      <c r="S165" s="35"/>
      <c r="T165" s="35"/>
      <c r="U165" s="35"/>
      <c r="V165" s="35"/>
      <c r="W165" s="35"/>
      <c r="X165" s="35"/>
      <c r="Y165" s="35"/>
      <c r="Z165" s="35"/>
      <c r="AA165" s="35"/>
      <c r="AB165" s="35"/>
      <c r="AC165" s="35"/>
      <c r="AD165" s="35"/>
      <c r="AE165" s="35"/>
    </row>
  </sheetData>
  <sheetProtection algorithmName="SHA-512" hashValue="tKfdJqSGhLtlbZBuBD+VH7p2wbRAuhshUdNC/nApoJlbgd+ciHPyvV3otJPZBFeY7hepzof4KYco+55BHa6sWQ==" saltValue="DsebdWYMH7fsxV9/R8w31B8Oni5NjfxnRUrrQ+q5o6pnr2pFHPoxF5h3ad5s6v5o2HXxmXNBQGCyStvZRWrrlw==" spinCount="100000" sheet="1" objects="1" scenarios="1" formatColumns="0" formatRows="0" autoFilter="0"/>
  <autoFilter ref="C121:K164" xr:uid="{00000000-0009-0000-0000-000004000000}"/>
  <mergeCells count="9">
    <mergeCell ref="E87:H87"/>
    <mergeCell ref="E112:H112"/>
    <mergeCell ref="E114:H11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171"/>
  <sheetViews>
    <sheetView showGridLines="0" workbookViewId="0"/>
  </sheetViews>
  <sheetFormatPr defaultRowHeight="14.4"/>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307"/>
      <c r="M2" s="307"/>
      <c r="N2" s="307"/>
      <c r="O2" s="307"/>
      <c r="P2" s="307"/>
      <c r="Q2" s="307"/>
      <c r="R2" s="307"/>
      <c r="S2" s="307"/>
      <c r="T2" s="307"/>
      <c r="U2" s="307"/>
      <c r="V2" s="307"/>
      <c r="AT2" s="18" t="s">
        <v>95</v>
      </c>
    </row>
    <row r="3" spans="1:46" s="1" customFormat="1" ht="6.9" customHeight="1">
      <c r="B3" s="109"/>
      <c r="C3" s="110"/>
      <c r="D3" s="110"/>
      <c r="E3" s="110"/>
      <c r="F3" s="110"/>
      <c r="G3" s="110"/>
      <c r="H3" s="110"/>
      <c r="I3" s="110"/>
      <c r="J3" s="110"/>
      <c r="K3" s="110"/>
      <c r="L3" s="21"/>
      <c r="AT3" s="18" t="s">
        <v>83</v>
      </c>
    </row>
    <row r="4" spans="1:46" s="1" customFormat="1" ht="24.9" customHeight="1">
      <c r="B4" s="21"/>
      <c r="D4" s="111" t="s">
        <v>99</v>
      </c>
      <c r="L4" s="21"/>
      <c r="M4" s="112" t="s">
        <v>10</v>
      </c>
      <c r="AT4" s="18" t="s">
        <v>4</v>
      </c>
    </row>
    <row r="5" spans="1:46" s="1" customFormat="1" ht="6.9" customHeight="1">
      <c r="B5" s="21"/>
      <c r="L5" s="21"/>
    </row>
    <row r="6" spans="1:46" s="1" customFormat="1" ht="12" customHeight="1">
      <c r="B6" s="21"/>
      <c r="D6" s="113" t="s">
        <v>16</v>
      </c>
      <c r="L6" s="21"/>
    </row>
    <row r="7" spans="1:46" s="1" customFormat="1" ht="16.5" customHeight="1">
      <c r="B7" s="21"/>
      <c r="E7" s="308" t="str">
        <f>'Rekapitulace stavby'!K6</f>
        <v>Stavební úpravy pro obměnu skiagrafického systému 2023</v>
      </c>
      <c r="F7" s="309"/>
      <c r="G7" s="309"/>
      <c r="H7" s="309"/>
      <c r="L7" s="21"/>
    </row>
    <row r="8" spans="1:46" s="2" customFormat="1" ht="12" customHeight="1">
      <c r="A8" s="35"/>
      <c r="B8" s="40"/>
      <c r="C8" s="35"/>
      <c r="D8" s="113" t="s">
        <v>100</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10" t="s">
        <v>1111</v>
      </c>
      <c r="F9" s="311"/>
      <c r="G9" s="311"/>
      <c r="H9" s="311"/>
      <c r="I9" s="35"/>
      <c r="J9" s="35"/>
      <c r="K9" s="35"/>
      <c r="L9" s="52"/>
      <c r="S9" s="35"/>
      <c r="T9" s="35"/>
      <c r="U9" s="35"/>
      <c r="V9" s="35"/>
      <c r="W9" s="35"/>
      <c r="X9" s="35"/>
      <c r="Y9" s="35"/>
      <c r="Z9" s="35"/>
      <c r="AA9" s="35"/>
      <c r="AB9" s="35"/>
      <c r="AC9" s="35"/>
      <c r="AD9" s="35"/>
      <c r="AE9" s="35"/>
    </row>
    <row r="10" spans="1:46" s="2" customFormat="1" ht="10.199999999999999">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18</v>
      </c>
      <c r="E11" s="35"/>
      <c r="F11" s="114" t="s">
        <v>1</v>
      </c>
      <c r="G11" s="35"/>
      <c r="H11" s="35"/>
      <c r="I11" s="113" t="s">
        <v>19</v>
      </c>
      <c r="J11" s="114"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20</v>
      </c>
      <c r="E12" s="35"/>
      <c r="F12" s="114" t="s">
        <v>21</v>
      </c>
      <c r="G12" s="35"/>
      <c r="H12" s="35"/>
      <c r="I12" s="113" t="s">
        <v>22</v>
      </c>
      <c r="J12" s="115" t="str">
        <f>'Rekapitulace stavby'!AN8</f>
        <v>9. 1. 2023</v>
      </c>
      <c r="K12" s="35"/>
      <c r="L12" s="52"/>
      <c r="S12" s="35"/>
      <c r="T12" s="35"/>
      <c r="U12" s="35"/>
      <c r="V12" s="35"/>
      <c r="W12" s="35"/>
      <c r="X12" s="35"/>
      <c r="Y12" s="35"/>
      <c r="Z12" s="35"/>
      <c r="AA12" s="35"/>
      <c r="AB12" s="35"/>
      <c r="AC12" s="35"/>
      <c r="AD12" s="35"/>
      <c r="AE12" s="35"/>
    </row>
    <row r="13" spans="1:46" s="2" customFormat="1" ht="10.8"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24</v>
      </c>
      <c r="E14" s="35"/>
      <c r="F14" s="35"/>
      <c r="G14" s="35"/>
      <c r="H14" s="35"/>
      <c r="I14" s="113" t="s">
        <v>25</v>
      </c>
      <c r="J14" s="114" t="str">
        <f>IF('Rekapitulace stavby'!AN10="","",'Rekapitulace stavby'!AN10)</f>
        <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tr">
        <f>IF('Rekapitulace stavby'!E11="","",'Rekapitulace stavby'!E11)</f>
        <v xml:space="preserve"> </v>
      </c>
      <c r="F15" s="35"/>
      <c r="G15" s="35"/>
      <c r="H15" s="35"/>
      <c r="I15" s="113" t="s">
        <v>26</v>
      </c>
      <c r="J15" s="114" t="str">
        <f>IF('Rekapitulace stavby'!AN11="","",'Rekapitulace stavby'!AN11)</f>
        <v/>
      </c>
      <c r="K15" s="35"/>
      <c r="L15" s="52"/>
      <c r="S15" s="35"/>
      <c r="T15" s="35"/>
      <c r="U15" s="35"/>
      <c r="V15" s="35"/>
      <c r="W15" s="35"/>
      <c r="X15" s="35"/>
      <c r="Y15" s="35"/>
      <c r="Z15" s="35"/>
      <c r="AA15" s="35"/>
      <c r="AB15" s="35"/>
      <c r="AC15" s="35"/>
      <c r="AD15" s="35"/>
      <c r="AE15" s="35"/>
    </row>
    <row r="16" spans="1:46" s="2" customFormat="1" ht="6.9"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27</v>
      </c>
      <c r="E17" s="35"/>
      <c r="F17" s="35"/>
      <c r="G17" s="35"/>
      <c r="H17" s="35"/>
      <c r="I17" s="113"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12" t="str">
        <f>'Rekapitulace stavby'!E14</f>
        <v>Vyplň údaj</v>
      </c>
      <c r="F18" s="313"/>
      <c r="G18" s="313"/>
      <c r="H18" s="313"/>
      <c r="I18" s="113" t="s">
        <v>26</v>
      </c>
      <c r="J18" s="31" t="str">
        <f>'Rekapitulace stavby'!AN14</f>
        <v>Vyplň údaj</v>
      </c>
      <c r="K18" s="35"/>
      <c r="L18" s="52"/>
      <c r="S18" s="35"/>
      <c r="T18" s="35"/>
      <c r="U18" s="35"/>
      <c r="V18" s="35"/>
      <c r="W18" s="35"/>
      <c r="X18" s="35"/>
      <c r="Y18" s="35"/>
      <c r="Z18" s="35"/>
      <c r="AA18" s="35"/>
      <c r="AB18" s="35"/>
      <c r="AC18" s="35"/>
      <c r="AD18" s="35"/>
      <c r="AE18" s="35"/>
    </row>
    <row r="19" spans="1:31" s="2" customFormat="1" ht="6.9"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29</v>
      </c>
      <c r="E20" s="35"/>
      <c r="F20" s="35"/>
      <c r="G20" s="35"/>
      <c r="H20" s="35"/>
      <c r="I20" s="113" t="s">
        <v>25</v>
      </c>
      <c r="J20" s="114" t="str">
        <f>IF('Rekapitulace stavby'!AN16="","",'Rekapitulace stavby'!AN16)</f>
        <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tr">
        <f>IF('Rekapitulace stavby'!E17="","",'Rekapitulace stavby'!E17)</f>
        <v xml:space="preserve"> </v>
      </c>
      <c r="F21" s="35"/>
      <c r="G21" s="35"/>
      <c r="H21" s="35"/>
      <c r="I21" s="113" t="s">
        <v>26</v>
      </c>
      <c r="J21" s="114" t="str">
        <f>IF('Rekapitulace stavby'!AN17="","",'Rekapitulace stavby'!AN17)</f>
        <v/>
      </c>
      <c r="K21" s="35"/>
      <c r="L21" s="52"/>
      <c r="S21" s="35"/>
      <c r="T21" s="35"/>
      <c r="U21" s="35"/>
      <c r="V21" s="35"/>
      <c r="W21" s="35"/>
      <c r="X21" s="35"/>
      <c r="Y21" s="35"/>
      <c r="Z21" s="35"/>
      <c r="AA21" s="35"/>
      <c r="AB21" s="35"/>
      <c r="AC21" s="35"/>
      <c r="AD21" s="35"/>
      <c r="AE21" s="35"/>
    </row>
    <row r="22" spans="1:31" s="2" customFormat="1" ht="6.9"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31</v>
      </c>
      <c r="E23" s="35"/>
      <c r="F23" s="35"/>
      <c r="G23" s="35"/>
      <c r="H23" s="35"/>
      <c r="I23" s="113" t="s">
        <v>25</v>
      </c>
      <c r="J23" s="114" t="str">
        <f>IF('Rekapitulace stavby'!AN19="","",'Rekapitulace stavby'!AN19)</f>
        <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tr">
        <f>IF('Rekapitulace stavby'!E20="","",'Rekapitulace stavby'!E20)</f>
        <v xml:space="preserve"> </v>
      </c>
      <c r="F24" s="35"/>
      <c r="G24" s="35"/>
      <c r="H24" s="35"/>
      <c r="I24" s="113" t="s">
        <v>26</v>
      </c>
      <c r="J24" s="114" t="str">
        <f>IF('Rekapitulace stavby'!AN20="","",'Rekapitulace stavby'!AN20)</f>
        <v/>
      </c>
      <c r="K24" s="35"/>
      <c r="L24" s="52"/>
      <c r="S24" s="35"/>
      <c r="T24" s="35"/>
      <c r="U24" s="35"/>
      <c r="V24" s="35"/>
      <c r="W24" s="35"/>
      <c r="X24" s="35"/>
      <c r="Y24" s="35"/>
      <c r="Z24" s="35"/>
      <c r="AA24" s="35"/>
      <c r="AB24" s="35"/>
      <c r="AC24" s="35"/>
      <c r="AD24" s="35"/>
      <c r="AE24" s="35"/>
    </row>
    <row r="25" spans="1:31" s="2" customFormat="1" ht="6.9"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32</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14" t="s">
        <v>1</v>
      </c>
      <c r="F27" s="314"/>
      <c r="G27" s="314"/>
      <c r="H27" s="314"/>
      <c r="I27" s="116"/>
      <c r="J27" s="116"/>
      <c r="K27" s="116"/>
      <c r="L27" s="118"/>
      <c r="S27" s="116"/>
      <c r="T27" s="116"/>
      <c r="U27" s="116"/>
      <c r="V27" s="116"/>
      <c r="W27" s="116"/>
      <c r="X27" s="116"/>
      <c r="Y27" s="116"/>
      <c r="Z27" s="116"/>
      <c r="AA27" s="116"/>
      <c r="AB27" s="116"/>
      <c r="AC27" s="116"/>
      <c r="AD27" s="116"/>
      <c r="AE27" s="116"/>
    </row>
    <row r="28" spans="1:31" s="2" customFormat="1" ht="6.9"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33</v>
      </c>
      <c r="E30" s="35"/>
      <c r="F30" s="35"/>
      <c r="G30" s="35"/>
      <c r="H30" s="35"/>
      <c r="I30" s="35"/>
      <c r="J30" s="121">
        <f>ROUND(J129, 2)</f>
        <v>0</v>
      </c>
      <c r="K30" s="35"/>
      <c r="L30" s="52"/>
      <c r="S30" s="35"/>
      <c r="T30" s="35"/>
      <c r="U30" s="35"/>
      <c r="V30" s="35"/>
      <c r="W30" s="35"/>
      <c r="X30" s="35"/>
      <c r="Y30" s="35"/>
      <c r="Z30" s="35"/>
      <c r="AA30" s="35"/>
      <c r="AB30" s="35"/>
      <c r="AC30" s="35"/>
      <c r="AD30" s="35"/>
      <c r="AE30" s="35"/>
    </row>
    <row r="31" spans="1:31" s="2" customFormat="1" ht="6.9"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 customHeight="1">
      <c r="A32" s="35"/>
      <c r="B32" s="40"/>
      <c r="C32" s="35"/>
      <c r="D32" s="35"/>
      <c r="E32" s="35"/>
      <c r="F32" s="122" t="s">
        <v>35</v>
      </c>
      <c r="G32" s="35"/>
      <c r="H32" s="35"/>
      <c r="I32" s="122" t="s">
        <v>34</v>
      </c>
      <c r="J32" s="122" t="s">
        <v>36</v>
      </c>
      <c r="K32" s="35"/>
      <c r="L32" s="52"/>
      <c r="S32" s="35"/>
      <c r="T32" s="35"/>
      <c r="U32" s="35"/>
      <c r="V32" s="35"/>
      <c r="W32" s="35"/>
      <c r="X32" s="35"/>
      <c r="Y32" s="35"/>
      <c r="Z32" s="35"/>
      <c r="AA32" s="35"/>
      <c r="AB32" s="35"/>
      <c r="AC32" s="35"/>
      <c r="AD32" s="35"/>
      <c r="AE32" s="35"/>
    </row>
    <row r="33" spans="1:31" s="2" customFormat="1" ht="14.4" customHeight="1">
      <c r="A33" s="35"/>
      <c r="B33" s="40"/>
      <c r="C33" s="35"/>
      <c r="D33" s="123" t="s">
        <v>37</v>
      </c>
      <c r="E33" s="113" t="s">
        <v>38</v>
      </c>
      <c r="F33" s="124">
        <f>ROUND((SUM(BE129:BE170)),  2)</f>
        <v>0</v>
      </c>
      <c r="G33" s="35"/>
      <c r="H33" s="35"/>
      <c r="I33" s="125">
        <v>0.21</v>
      </c>
      <c r="J33" s="124">
        <f>ROUND(((SUM(BE129:BE170))*I33),  2)</f>
        <v>0</v>
      </c>
      <c r="K33" s="35"/>
      <c r="L33" s="52"/>
      <c r="S33" s="35"/>
      <c r="T33" s="35"/>
      <c r="U33" s="35"/>
      <c r="V33" s="35"/>
      <c r="W33" s="35"/>
      <c r="X33" s="35"/>
      <c r="Y33" s="35"/>
      <c r="Z33" s="35"/>
      <c r="AA33" s="35"/>
      <c r="AB33" s="35"/>
      <c r="AC33" s="35"/>
      <c r="AD33" s="35"/>
      <c r="AE33" s="35"/>
    </row>
    <row r="34" spans="1:31" s="2" customFormat="1" ht="14.4" customHeight="1">
      <c r="A34" s="35"/>
      <c r="B34" s="40"/>
      <c r="C34" s="35"/>
      <c r="D34" s="35"/>
      <c r="E34" s="113" t="s">
        <v>39</v>
      </c>
      <c r="F34" s="124">
        <f>ROUND((SUM(BF129:BF170)),  2)</f>
        <v>0</v>
      </c>
      <c r="G34" s="35"/>
      <c r="H34" s="35"/>
      <c r="I34" s="125">
        <v>0.15</v>
      </c>
      <c r="J34" s="124">
        <f>ROUND(((SUM(BF129:BF170))*I34),  2)</f>
        <v>0</v>
      </c>
      <c r="K34" s="35"/>
      <c r="L34" s="52"/>
      <c r="S34" s="35"/>
      <c r="T34" s="35"/>
      <c r="U34" s="35"/>
      <c r="V34" s="35"/>
      <c r="W34" s="35"/>
      <c r="X34" s="35"/>
      <c r="Y34" s="35"/>
      <c r="Z34" s="35"/>
      <c r="AA34" s="35"/>
      <c r="AB34" s="35"/>
      <c r="AC34" s="35"/>
      <c r="AD34" s="35"/>
      <c r="AE34" s="35"/>
    </row>
    <row r="35" spans="1:31" s="2" customFormat="1" ht="14.4" hidden="1" customHeight="1">
      <c r="A35" s="35"/>
      <c r="B35" s="40"/>
      <c r="C35" s="35"/>
      <c r="D35" s="35"/>
      <c r="E35" s="113" t="s">
        <v>40</v>
      </c>
      <c r="F35" s="124">
        <f>ROUND((SUM(BG129:BG170)),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 hidden="1" customHeight="1">
      <c r="A36" s="35"/>
      <c r="B36" s="40"/>
      <c r="C36" s="35"/>
      <c r="D36" s="35"/>
      <c r="E36" s="113" t="s">
        <v>41</v>
      </c>
      <c r="F36" s="124">
        <f>ROUND((SUM(BH129:BH170)),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 hidden="1" customHeight="1">
      <c r="A37" s="35"/>
      <c r="B37" s="40"/>
      <c r="C37" s="35"/>
      <c r="D37" s="35"/>
      <c r="E37" s="113" t="s">
        <v>42</v>
      </c>
      <c r="F37" s="124">
        <f>ROUND((SUM(BI129:BI170)),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43</v>
      </c>
      <c r="E39" s="128"/>
      <c r="F39" s="128"/>
      <c r="G39" s="129" t="s">
        <v>44</v>
      </c>
      <c r="H39" s="130" t="s">
        <v>45</v>
      </c>
      <c r="I39" s="128"/>
      <c r="J39" s="131">
        <f>SUM(J30:J37)</f>
        <v>0</v>
      </c>
      <c r="K39" s="132"/>
      <c r="L39" s="52"/>
      <c r="S39" s="35"/>
      <c r="T39" s="35"/>
      <c r="U39" s="35"/>
      <c r="V39" s="35"/>
      <c r="W39" s="35"/>
      <c r="X39" s="35"/>
      <c r="Y39" s="35"/>
      <c r="Z39" s="35"/>
      <c r="AA39" s="35"/>
      <c r="AB39" s="35"/>
      <c r="AC39" s="35"/>
      <c r="AD39" s="35"/>
      <c r="AE39" s="35"/>
    </row>
    <row r="40" spans="1:31" s="2" customFormat="1" ht="14.4"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 customHeight="1">
      <c r="B41" s="21"/>
      <c r="L41" s="21"/>
    </row>
    <row r="42" spans="1:31" s="1" customFormat="1" ht="14.4" customHeight="1">
      <c r="B42" s="21"/>
      <c r="L42" s="21"/>
    </row>
    <row r="43" spans="1:31" s="1" customFormat="1" ht="14.4" customHeight="1">
      <c r="B43" s="21"/>
      <c r="L43" s="21"/>
    </row>
    <row r="44" spans="1:31" s="1" customFormat="1" ht="14.4" customHeight="1">
      <c r="B44" s="21"/>
      <c r="L44" s="21"/>
    </row>
    <row r="45" spans="1:31" s="1" customFormat="1" ht="14.4" customHeight="1">
      <c r="B45" s="21"/>
      <c r="L45" s="21"/>
    </row>
    <row r="46" spans="1:31" s="1" customFormat="1" ht="14.4" customHeight="1">
      <c r="B46" s="21"/>
      <c r="L46" s="21"/>
    </row>
    <row r="47" spans="1:31" s="1" customFormat="1" ht="14.4" customHeight="1">
      <c r="B47" s="21"/>
      <c r="L47" s="21"/>
    </row>
    <row r="48" spans="1:31" s="1" customFormat="1" ht="14.4" customHeight="1">
      <c r="B48" s="21"/>
      <c r="L48" s="21"/>
    </row>
    <row r="49" spans="1:31" s="1" customFormat="1" ht="14.4" customHeight="1">
      <c r="B49" s="21"/>
      <c r="L49" s="21"/>
    </row>
    <row r="50" spans="1:31" s="2" customFormat="1" ht="14.4" customHeight="1">
      <c r="B50" s="52"/>
      <c r="D50" s="133" t="s">
        <v>46</v>
      </c>
      <c r="E50" s="134"/>
      <c r="F50" s="134"/>
      <c r="G50" s="133" t="s">
        <v>47</v>
      </c>
      <c r="H50" s="134"/>
      <c r="I50" s="134"/>
      <c r="J50" s="134"/>
      <c r="K50" s="134"/>
      <c r="L50" s="52"/>
    </row>
    <row r="51" spans="1:31" ht="10.199999999999999">
      <c r="B51" s="21"/>
      <c r="L51" s="21"/>
    </row>
    <row r="52" spans="1:31" ht="10.199999999999999">
      <c r="B52" s="21"/>
      <c r="L52" s="21"/>
    </row>
    <row r="53" spans="1:31" ht="10.199999999999999">
      <c r="B53" s="21"/>
      <c r="L53" s="21"/>
    </row>
    <row r="54" spans="1:31" ht="10.199999999999999">
      <c r="B54" s="21"/>
      <c r="L54" s="21"/>
    </row>
    <row r="55" spans="1:31" ht="10.199999999999999">
      <c r="B55" s="21"/>
      <c r="L55" s="21"/>
    </row>
    <row r="56" spans="1:31" ht="10.199999999999999">
      <c r="B56" s="21"/>
      <c r="L56" s="21"/>
    </row>
    <row r="57" spans="1:31" ht="10.199999999999999">
      <c r="B57" s="21"/>
      <c r="L57" s="21"/>
    </row>
    <row r="58" spans="1:31" ht="10.199999999999999">
      <c r="B58" s="21"/>
      <c r="L58" s="21"/>
    </row>
    <row r="59" spans="1:31" ht="10.199999999999999">
      <c r="B59" s="21"/>
      <c r="L59" s="21"/>
    </row>
    <row r="60" spans="1:31" ht="10.199999999999999">
      <c r="B60" s="21"/>
      <c r="L60" s="21"/>
    </row>
    <row r="61" spans="1:31" s="2" customFormat="1" ht="13.2">
      <c r="A61" s="35"/>
      <c r="B61" s="40"/>
      <c r="C61" s="35"/>
      <c r="D61" s="135" t="s">
        <v>48</v>
      </c>
      <c r="E61" s="136"/>
      <c r="F61" s="137" t="s">
        <v>49</v>
      </c>
      <c r="G61" s="135" t="s">
        <v>48</v>
      </c>
      <c r="H61" s="136"/>
      <c r="I61" s="136"/>
      <c r="J61" s="138" t="s">
        <v>49</v>
      </c>
      <c r="K61" s="136"/>
      <c r="L61" s="52"/>
      <c r="S61" s="35"/>
      <c r="T61" s="35"/>
      <c r="U61" s="35"/>
      <c r="V61" s="35"/>
      <c r="W61" s="35"/>
      <c r="X61" s="35"/>
      <c r="Y61" s="35"/>
      <c r="Z61" s="35"/>
      <c r="AA61" s="35"/>
      <c r="AB61" s="35"/>
      <c r="AC61" s="35"/>
      <c r="AD61" s="35"/>
      <c r="AE61" s="35"/>
    </row>
    <row r="62" spans="1:31" ht="10.199999999999999">
      <c r="B62" s="21"/>
      <c r="L62" s="21"/>
    </row>
    <row r="63" spans="1:31" ht="10.199999999999999">
      <c r="B63" s="21"/>
      <c r="L63" s="21"/>
    </row>
    <row r="64" spans="1:31" ht="10.199999999999999">
      <c r="B64" s="21"/>
      <c r="L64" s="21"/>
    </row>
    <row r="65" spans="1:31" s="2" customFormat="1" ht="13.2">
      <c r="A65" s="35"/>
      <c r="B65" s="40"/>
      <c r="C65" s="35"/>
      <c r="D65" s="133" t="s">
        <v>50</v>
      </c>
      <c r="E65" s="139"/>
      <c r="F65" s="139"/>
      <c r="G65" s="133" t="s">
        <v>51</v>
      </c>
      <c r="H65" s="139"/>
      <c r="I65" s="139"/>
      <c r="J65" s="139"/>
      <c r="K65" s="139"/>
      <c r="L65" s="52"/>
      <c r="S65" s="35"/>
      <c r="T65" s="35"/>
      <c r="U65" s="35"/>
      <c r="V65" s="35"/>
      <c r="W65" s="35"/>
      <c r="X65" s="35"/>
      <c r="Y65" s="35"/>
      <c r="Z65" s="35"/>
      <c r="AA65" s="35"/>
      <c r="AB65" s="35"/>
      <c r="AC65" s="35"/>
      <c r="AD65" s="35"/>
      <c r="AE65" s="35"/>
    </row>
    <row r="66" spans="1:31" ht="10.199999999999999">
      <c r="B66" s="21"/>
      <c r="L66" s="21"/>
    </row>
    <row r="67" spans="1:31" ht="10.199999999999999">
      <c r="B67" s="21"/>
      <c r="L67" s="21"/>
    </row>
    <row r="68" spans="1:31" ht="10.199999999999999">
      <c r="B68" s="21"/>
      <c r="L68" s="21"/>
    </row>
    <row r="69" spans="1:31" ht="10.199999999999999">
      <c r="B69" s="21"/>
      <c r="L69" s="21"/>
    </row>
    <row r="70" spans="1:31" ht="10.199999999999999">
      <c r="B70" s="21"/>
      <c r="L70" s="21"/>
    </row>
    <row r="71" spans="1:31" ht="10.199999999999999">
      <c r="B71" s="21"/>
      <c r="L71" s="21"/>
    </row>
    <row r="72" spans="1:31" ht="10.199999999999999">
      <c r="B72" s="21"/>
      <c r="L72" s="21"/>
    </row>
    <row r="73" spans="1:31" ht="10.199999999999999">
      <c r="B73" s="21"/>
      <c r="L73" s="21"/>
    </row>
    <row r="74" spans="1:31" ht="10.199999999999999">
      <c r="B74" s="21"/>
      <c r="L74" s="21"/>
    </row>
    <row r="75" spans="1:31" ht="10.199999999999999">
      <c r="B75" s="21"/>
      <c r="L75" s="21"/>
    </row>
    <row r="76" spans="1:31" s="2" customFormat="1" ht="13.2">
      <c r="A76" s="35"/>
      <c r="B76" s="40"/>
      <c r="C76" s="35"/>
      <c r="D76" s="135" t="s">
        <v>48</v>
      </c>
      <c r="E76" s="136"/>
      <c r="F76" s="137" t="s">
        <v>49</v>
      </c>
      <c r="G76" s="135" t="s">
        <v>48</v>
      </c>
      <c r="H76" s="136"/>
      <c r="I76" s="136"/>
      <c r="J76" s="138" t="s">
        <v>49</v>
      </c>
      <c r="K76" s="136"/>
      <c r="L76" s="52"/>
      <c r="S76" s="35"/>
      <c r="T76" s="35"/>
      <c r="U76" s="35"/>
      <c r="V76" s="35"/>
      <c r="W76" s="35"/>
      <c r="X76" s="35"/>
      <c r="Y76" s="35"/>
      <c r="Z76" s="35"/>
      <c r="AA76" s="35"/>
      <c r="AB76" s="35"/>
      <c r="AC76" s="35"/>
      <c r="AD76" s="35"/>
      <c r="AE76" s="35"/>
    </row>
    <row r="77" spans="1:31" s="2" customFormat="1" ht="14.4"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 customHeight="1">
      <c r="A82" s="35"/>
      <c r="B82" s="36"/>
      <c r="C82" s="24" t="s">
        <v>102</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15" t="str">
        <f>E7</f>
        <v>Stavební úpravy pro obměnu skiagrafického systému 2023</v>
      </c>
      <c r="F85" s="316"/>
      <c r="G85" s="316"/>
      <c r="H85" s="316"/>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100</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8" t="str">
        <f>E9</f>
        <v>2021-030-e - VZT</v>
      </c>
      <c r="F87" s="317"/>
      <c r="G87" s="317"/>
      <c r="H87" s="317"/>
      <c r="I87" s="37"/>
      <c r="J87" s="37"/>
      <c r="K87" s="37"/>
      <c r="L87" s="52"/>
      <c r="S87" s="35"/>
      <c r="T87" s="35"/>
      <c r="U87" s="35"/>
      <c r="V87" s="35"/>
      <c r="W87" s="35"/>
      <c r="X87" s="35"/>
      <c r="Y87" s="35"/>
      <c r="Z87" s="35"/>
      <c r="AA87" s="35"/>
      <c r="AB87" s="35"/>
      <c r="AC87" s="35"/>
      <c r="AD87" s="35"/>
      <c r="AE87" s="35"/>
    </row>
    <row r="88" spans="1:47" s="2" customFormat="1" ht="6.9"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 xml:space="preserve"> </v>
      </c>
      <c r="G89" s="37"/>
      <c r="H89" s="37"/>
      <c r="I89" s="30" t="s">
        <v>22</v>
      </c>
      <c r="J89" s="67" t="str">
        <f>IF(J12="","",J12)</f>
        <v>9. 1. 2023</v>
      </c>
      <c r="K89" s="37"/>
      <c r="L89" s="52"/>
      <c r="S89" s="35"/>
      <c r="T89" s="35"/>
      <c r="U89" s="35"/>
      <c r="V89" s="35"/>
      <c r="W89" s="35"/>
      <c r="X89" s="35"/>
      <c r="Y89" s="35"/>
      <c r="Z89" s="35"/>
      <c r="AA89" s="35"/>
      <c r="AB89" s="35"/>
      <c r="AC89" s="35"/>
      <c r="AD89" s="35"/>
      <c r="AE89" s="35"/>
    </row>
    <row r="90" spans="1:47" s="2" customFormat="1" ht="6.9"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15" customHeight="1">
      <c r="A91" s="35"/>
      <c r="B91" s="36"/>
      <c r="C91" s="30" t="s">
        <v>24</v>
      </c>
      <c r="D91" s="37"/>
      <c r="E91" s="37"/>
      <c r="F91" s="28" t="str">
        <f>E15</f>
        <v xml:space="preserve"> </v>
      </c>
      <c r="G91" s="37"/>
      <c r="H91" s="37"/>
      <c r="I91" s="30" t="s">
        <v>29</v>
      </c>
      <c r="J91" s="33" t="str">
        <f>E21</f>
        <v xml:space="preserve"> </v>
      </c>
      <c r="K91" s="37"/>
      <c r="L91" s="52"/>
      <c r="S91" s="35"/>
      <c r="T91" s="35"/>
      <c r="U91" s="35"/>
      <c r="V91" s="35"/>
      <c r="W91" s="35"/>
      <c r="X91" s="35"/>
      <c r="Y91" s="35"/>
      <c r="Z91" s="35"/>
      <c r="AA91" s="35"/>
      <c r="AB91" s="35"/>
      <c r="AC91" s="35"/>
      <c r="AD91" s="35"/>
      <c r="AE91" s="35"/>
    </row>
    <row r="92" spans="1:47" s="2" customFormat="1" ht="15.15" customHeight="1">
      <c r="A92" s="35"/>
      <c r="B92" s="36"/>
      <c r="C92" s="30" t="s">
        <v>27</v>
      </c>
      <c r="D92" s="37"/>
      <c r="E92" s="37"/>
      <c r="F92" s="28" t="str">
        <f>IF(E18="","",E18)</f>
        <v>Vyplň údaj</v>
      </c>
      <c r="G92" s="37"/>
      <c r="H92" s="37"/>
      <c r="I92" s="30" t="s">
        <v>31</v>
      </c>
      <c r="J92" s="33" t="str">
        <f>E24</f>
        <v xml:space="preserve"> </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103</v>
      </c>
      <c r="D94" s="145"/>
      <c r="E94" s="145"/>
      <c r="F94" s="145"/>
      <c r="G94" s="145"/>
      <c r="H94" s="145"/>
      <c r="I94" s="145"/>
      <c r="J94" s="146" t="s">
        <v>104</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8" customHeight="1">
      <c r="A96" s="35"/>
      <c r="B96" s="36"/>
      <c r="C96" s="147" t="s">
        <v>105</v>
      </c>
      <c r="D96" s="37"/>
      <c r="E96" s="37"/>
      <c r="F96" s="37"/>
      <c r="G96" s="37"/>
      <c r="H96" s="37"/>
      <c r="I96" s="37"/>
      <c r="J96" s="85">
        <f>J129</f>
        <v>0</v>
      </c>
      <c r="K96" s="37"/>
      <c r="L96" s="52"/>
      <c r="S96" s="35"/>
      <c r="T96" s="35"/>
      <c r="U96" s="35"/>
      <c r="V96" s="35"/>
      <c r="W96" s="35"/>
      <c r="X96" s="35"/>
      <c r="Y96" s="35"/>
      <c r="Z96" s="35"/>
      <c r="AA96" s="35"/>
      <c r="AB96" s="35"/>
      <c r="AC96" s="35"/>
      <c r="AD96" s="35"/>
      <c r="AE96" s="35"/>
      <c r="AU96" s="18" t="s">
        <v>106</v>
      </c>
    </row>
    <row r="97" spans="1:31" s="9" customFormat="1" ht="24.9" customHeight="1">
      <c r="B97" s="148"/>
      <c r="C97" s="149"/>
      <c r="D97" s="150" t="s">
        <v>1112</v>
      </c>
      <c r="E97" s="151"/>
      <c r="F97" s="151"/>
      <c r="G97" s="151"/>
      <c r="H97" s="151"/>
      <c r="I97" s="151"/>
      <c r="J97" s="152">
        <f>J130</f>
        <v>0</v>
      </c>
      <c r="K97" s="149"/>
      <c r="L97" s="153"/>
    </row>
    <row r="98" spans="1:31" s="9" customFormat="1" ht="24.9" customHeight="1">
      <c r="B98" s="148"/>
      <c r="C98" s="149"/>
      <c r="D98" s="150" t="s">
        <v>1113</v>
      </c>
      <c r="E98" s="151"/>
      <c r="F98" s="151"/>
      <c r="G98" s="151"/>
      <c r="H98" s="151"/>
      <c r="I98" s="151"/>
      <c r="J98" s="152">
        <f>J131</f>
        <v>0</v>
      </c>
      <c r="K98" s="149"/>
      <c r="L98" s="153"/>
    </row>
    <row r="99" spans="1:31" s="9" customFormat="1" ht="24.9" customHeight="1">
      <c r="B99" s="148"/>
      <c r="C99" s="149"/>
      <c r="D99" s="150" t="s">
        <v>1114</v>
      </c>
      <c r="E99" s="151"/>
      <c r="F99" s="151"/>
      <c r="G99" s="151"/>
      <c r="H99" s="151"/>
      <c r="I99" s="151"/>
      <c r="J99" s="152">
        <f>J132</f>
        <v>0</v>
      </c>
      <c r="K99" s="149"/>
      <c r="L99" s="153"/>
    </row>
    <row r="100" spans="1:31" s="9" customFormat="1" ht="24.9" customHeight="1">
      <c r="B100" s="148"/>
      <c r="C100" s="149"/>
      <c r="D100" s="150" t="s">
        <v>1115</v>
      </c>
      <c r="E100" s="151"/>
      <c r="F100" s="151"/>
      <c r="G100" s="151"/>
      <c r="H100" s="151"/>
      <c r="I100" s="151"/>
      <c r="J100" s="152">
        <f>J135</f>
        <v>0</v>
      </c>
      <c r="K100" s="149"/>
      <c r="L100" s="153"/>
    </row>
    <row r="101" spans="1:31" s="9" customFormat="1" ht="24.9" customHeight="1">
      <c r="B101" s="148"/>
      <c r="C101" s="149"/>
      <c r="D101" s="150" t="s">
        <v>1116</v>
      </c>
      <c r="E101" s="151"/>
      <c r="F101" s="151"/>
      <c r="G101" s="151"/>
      <c r="H101" s="151"/>
      <c r="I101" s="151"/>
      <c r="J101" s="152">
        <f>J136</f>
        <v>0</v>
      </c>
      <c r="K101" s="149"/>
      <c r="L101" s="153"/>
    </row>
    <row r="102" spans="1:31" s="9" customFormat="1" ht="24.9" customHeight="1">
      <c r="B102" s="148"/>
      <c r="C102" s="149"/>
      <c r="D102" s="150" t="s">
        <v>1117</v>
      </c>
      <c r="E102" s="151"/>
      <c r="F102" s="151"/>
      <c r="G102" s="151"/>
      <c r="H102" s="151"/>
      <c r="I102" s="151"/>
      <c r="J102" s="152">
        <f>J139</f>
        <v>0</v>
      </c>
      <c r="K102" s="149"/>
      <c r="L102" s="153"/>
    </row>
    <row r="103" spans="1:31" s="9" customFormat="1" ht="24.9" customHeight="1">
      <c r="B103" s="148"/>
      <c r="C103" s="149"/>
      <c r="D103" s="150" t="s">
        <v>1118</v>
      </c>
      <c r="E103" s="151"/>
      <c r="F103" s="151"/>
      <c r="G103" s="151"/>
      <c r="H103" s="151"/>
      <c r="I103" s="151"/>
      <c r="J103" s="152">
        <f>J150</f>
        <v>0</v>
      </c>
      <c r="K103" s="149"/>
      <c r="L103" s="153"/>
    </row>
    <row r="104" spans="1:31" s="9" customFormat="1" ht="24.9" customHeight="1">
      <c r="B104" s="148"/>
      <c r="C104" s="149"/>
      <c r="D104" s="150" t="s">
        <v>1119</v>
      </c>
      <c r="E104" s="151"/>
      <c r="F104" s="151"/>
      <c r="G104" s="151"/>
      <c r="H104" s="151"/>
      <c r="I104" s="151"/>
      <c r="J104" s="152">
        <f>J151</f>
        <v>0</v>
      </c>
      <c r="K104" s="149"/>
      <c r="L104" s="153"/>
    </row>
    <row r="105" spans="1:31" s="9" customFormat="1" ht="24.9" customHeight="1">
      <c r="B105" s="148"/>
      <c r="C105" s="149"/>
      <c r="D105" s="150" t="s">
        <v>1120</v>
      </c>
      <c r="E105" s="151"/>
      <c r="F105" s="151"/>
      <c r="G105" s="151"/>
      <c r="H105" s="151"/>
      <c r="I105" s="151"/>
      <c r="J105" s="152">
        <f>J154</f>
        <v>0</v>
      </c>
      <c r="K105" s="149"/>
      <c r="L105" s="153"/>
    </row>
    <row r="106" spans="1:31" s="9" customFormat="1" ht="24.9" customHeight="1">
      <c r="B106" s="148"/>
      <c r="C106" s="149"/>
      <c r="D106" s="150" t="s">
        <v>1121</v>
      </c>
      <c r="E106" s="151"/>
      <c r="F106" s="151"/>
      <c r="G106" s="151"/>
      <c r="H106" s="151"/>
      <c r="I106" s="151"/>
      <c r="J106" s="152">
        <f>J157</f>
        <v>0</v>
      </c>
      <c r="K106" s="149"/>
      <c r="L106" s="153"/>
    </row>
    <row r="107" spans="1:31" s="9" customFormat="1" ht="24.9" customHeight="1">
      <c r="B107" s="148"/>
      <c r="C107" s="149"/>
      <c r="D107" s="150" t="s">
        <v>1122</v>
      </c>
      <c r="E107" s="151"/>
      <c r="F107" s="151"/>
      <c r="G107" s="151"/>
      <c r="H107" s="151"/>
      <c r="I107" s="151"/>
      <c r="J107" s="152">
        <f>J162</f>
        <v>0</v>
      </c>
      <c r="K107" s="149"/>
      <c r="L107" s="153"/>
    </row>
    <row r="108" spans="1:31" s="9" customFormat="1" ht="24.9" customHeight="1">
      <c r="B108" s="148"/>
      <c r="C108" s="149"/>
      <c r="D108" s="150" t="s">
        <v>1123</v>
      </c>
      <c r="E108" s="151"/>
      <c r="F108" s="151"/>
      <c r="G108" s="151"/>
      <c r="H108" s="151"/>
      <c r="I108" s="151"/>
      <c r="J108" s="152">
        <f>J165</f>
        <v>0</v>
      </c>
      <c r="K108" s="149"/>
      <c r="L108" s="153"/>
    </row>
    <row r="109" spans="1:31" s="9" customFormat="1" ht="24.9" customHeight="1">
      <c r="B109" s="148"/>
      <c r="C109" s="149"/>
      <c r="D109" s="150" t="s">
        <v>1124</v>
      </c>
      <c r="E109" s="151"/>
      <c r="F109" s="151"/>
      <c r="G109" s="151"/>
      <c r="H109" s="151"/>
      <c r="I109" s="151"/>
      <c r="J109" s="152">
        <f>J168</f>
        <v>0</v>
      </c>
      <c r="K109" s="149"/>
      <c r="L109" s="153"/>
    </row>
    <row r="110" spans="1:31" s="2" customFormat="1" ht="21.75" customHeight="1">
      <c r="A110" s="35"/>
      <c r="B110" s="36"/>
      <c r="C110" s="37"/>
      <c r="D110" s="37"/>
      <c r="E110" s="37"/>
      <c r="F110" s="37"/>
      <c r="G110" s="37"/>
      <c r="H110" s="37"/>
      <c r="I110" s="37"/>
      <c r="J110" s="37"/>
      <c r="K110" s="37"/>
      <c r="L110" s="52"/>
      <c r="S110" s="35"/>
      <c r="T110" s="35"/>
      <c r="U110" s="35"/>
      <c r="V110" s="35"/>
      <c r="W110" s="35"/>
      <c r="X110" s="35"/>
      <c r="Y110" s="35"/>
      <c r="Z110" s="35"/>
      <c r="AA110" s="35"/>
      <c r="AB110" s="35"/>
      <c r="AC110" s="35"/>
      <c r="AD110" s="35"/>
      <c r="AE110" s="35"/>
    </row>
    <row r="111" spans="1:31" s="2" customFormat="1" ht="6.9" customHeight="1">
      <c r="A111" s="35"/>
      <c r="B111" s="55"/>
      <c r="C111" s="56"/>
      <c r="D111" s="56"/>
      <c r="E111" s="56"/>
      <c r="F111" s="56"/>
      <c r="G111" s="56"/>
      <c r="H111" s="56"/>
      <c r="I111" s="56"/>
      <c r="J111" s="56"/>
      <c r="K111" s="56"/>
      <c r="L111" s="52"/>
      <c r="S111" s="35"/>
      <c r="T111" s="35"/>
      <c r="U111" s="35"/>
      <c r="V111" s="35"/>
      <c r="W111" s="35"/>
      <c r="X111" s="35"/>
      <c r="Y111" s="35"/>
      <c r="Z111" s="35"/>
      <c r="AA111" s="35"/>
      <c r="AB111" s="35"/>
      <c r="AC111" s="35"/>
      <c r="AD111" s="35"/>
      <c r="AE111" s="35"/>
    </row>
    <row r="115" spans="1:31" s="2" customFormat="1" ht="6.9" customHeight="1">
      <c r="A115" s="35"/>
      <c r="B115" s="57"/>
      <c r="C115" s="58"/>
      <c r="D115" s="58"/>
      <c r="E115" s="58"/>
      <c r="F115" s="58"/>
      <c r="G115" s="58"/>
      <c r="H115" s="58"/>
      <c r="I115" s="58"/>
      <c r="J115" s="58"/>
      <c r="K115" s="58"/>
      <c r="L115" s="52"/>
      <c r="S115" s="35"/>
      <c r="T115" s="35"/>
      <c r="U115" s="35"/>
      <c r="V115" s="35"/>
      <c r="W115" s="35"/>
      <c r="X115" s="35"/>
      <c r="Y115" s="35"/>
      <c r="Z115" s="35"/>
      <c r="AA115" s="35"/>
      <c r="AB115" s="35"/>
      <c r="AC115" s="35"/>
      <c r="AD115" s="35"/>
      <c r="AE115" s="35"/>
    </row>
    <row r="116" spans="1:31" s="2" customFormat="1" ht="24.9" customHeight="1">
      <c r="A116" s="35"/>
      <c r="B116" s="36"/>
      <c r="C116" s="24" t="s">
        <v>116</v>
      </c>
      <c r="D116" s="37"/>
      <c r="E116" s="37"/>
      <c r="F116" s="37"/>
      <c r="G116" s="37"/>
      <c r="H116" s="37"/>
      <c r="I116" s="37"/>
      <c r="J116" s="37"/>
      <c r="K116" s="37"/>
      <c r="L116" s="52"/>
      <c r="S116" s="35"/>
      <c r="T116" s="35"/>
      <c r="U116" s="35"/>
      <c r="V116" s="35"/>
      <c r="W116" s="35"/>
      <c r="X116" s="35"/>
      <c r="Y116" s="35"/>
      <c r="Z116" s="35"/>
      <c r="AA116" s="35"/>
      <c r="AB116" s="35"/>
      <c r="AC116" s="35"/>
      <c r="AD116" s="35"/>
      <c r="AE116" s="35"/>
    </row>
    <row r="117" spans="1:31" s="2" customFormat="1" ht="6.9" customHeight="1">
      <c r="A117" s="35"/>
      <c r="B117" s="36"/>
      <c r="C117" s="37"/>
      <c r="D117" s="37"/>
      <c r="E117" s="37"/>
      <c r="F117" s="37"/>
      <c r="G117" s="37"/>
      <c r="H117" s="37"/>
      <c r="I117" s="37"/>
      <c r="J117" s="37"/>
      <c r="K117" s="37"/>
      <c r="L117" s="52"/>
      <c r="S117" s="35"/>
      <c r="T117" s="35"/>
      <c r="U117" s="35"/>
      <c r="V117" s="35"/>
      <c r="W117" s="35"/>
      <c r="X117" s="35"/>
      <c r="Y117" s="35"/>
      <c r="Z117" s="35"/>
      <c r="AA117" s="35"/>
      <c r="AB117" s="35"/>
      <c r="AC117" s="35"/>
      <c r="AD117" s="35"/>
      <c r="AE117" s="35"/>
    </row>
    <row r="118" spans="1:31" s="2" customFormat="1" ht="12" customHeight="1">
      <c r="A118" s="35"/>
      <c r="B118" s="36"/>
      <c r="C118" s="30" t="s">
        <v>16</v>
      </c>
      <c r="D118" s="37"/>
      <c r="E118" s="37"/>
      <c r="F118" s="37"/>
      <c r="G118" s="37"/>
      <c r="H118" s="37"/>
      <c r="I118" s="37"/>
      <c r="J118" s="37"/>
      <c r="K118" s="37"/>
      <c r="L118" s="52"/>
      <c r="S118" s="35"/>
      <c r="T118" s="35"/>
      <c r="U118" s="35"/>
      <c r="V118" s="35"/>
      <c r="W118" s="35"/>
      <c r="X118" s="35"/>
      <c r="Y118" s="35"/>
      <c r="Z118" s="35"/>
      <c r="AA118" s="35"/>
      <c r="AB118" s="35"/>
      <c r="AC118" s="35"/>
      <c r="AD118" s="35"/>
      <c r="AE118" s="35"/>
    </row>
    <row r="119" spans="1:31" s="2" customFormat="1" ht="16.5" customHeight="1">
      <c r="A119" s="35"/>
      <c r="B119" s="36"/>
      <c r="C119" s="37"/>
      <c r="D119" s="37"/>
      <c r="E119" s="315" t="str">
        <f>E7</f>
        <v>Stavební úpravy pro obměnu skiagrafického systému 2023</v>
      </c>
      <c r="F119" s="316"/>
      <c r="G119" s="316"/>
      <c r="H119" s="316"/>
      <c r="I119" s="37"/>
      <c r="J119" s="37"/>
      <c r="K119" s="37"/>
      <c r="L119" s="52"/>
      <c r="S119" s="35"/>
      <c r="T119" s="35"/>
      <c r="U119" s="35"/>
      <c r="V119" s="35"/>
      <c r="W119" s="35"/>
      <c r="X119" s="35"/>
      <c r="Y119" s="35"/>
      <c r="Z119" s="35"/>
      <c r="AA119" s="35"/>
      <c r="AB119" s="35"/>
      <c r="AC119" s="35"/>
      <c r="AD119" s="35"/>
      <c r="AE119" s="35"/>
    </row>
    <row r="120" spans="1:31" s="2" customFormat="1" ht="12" customHeight="1">
      <c r="A120" s="35"/>
      <c r="B120" s="36"/>
      <c r="C120" s="30" t="s">
        <v>100</v>
      </c>
      <c r="D120" s="37"/>
      <c r="E120" s="37"/>
      <c r="F120" s="37"/>
      <c r="G120" s="37"/>
      <c r="H120" s="37"/>
      <c r="I120" s="37"/>
      <c r="J120" s="37"/>
      <c r="K120" s="37"/>
      <c r="L120" s="52"/>
      <c r="S120" s="35"/>
      <c r="T120" s="35"/>
      <c r="U120" s="35"/>
      <c r="V120" s="35"/>
      <c r="W120" s="35"/>
      <c r="X120" s="35"/>
      <c r="Y120" s="35"/>
      <c r="Z120" s="35"/>
      <c r="AA120" s="35"/>
      <c r="AB120" s="35"/>
      <c r="AC120" s="35"/>
      <c r="AD120" s="35"/>
      <c r="AE120" s="35"/>
    </row>
    <row r="121" spans="1:31" s="2" customFormat="1" ht="16.5" customHeight="1">
      <c r="A121" s="35"/>
      <c r="B121" s="36"/>
      <c r="C121" s="37"/>
      <c r="D121" s="37"/>
      <c r="E121" s="268" t="str">
        <f>E9</f>
        <v>2021-030-e - VZT</v>
      </c>
      <c r="F121" s="317"/>
      <c r="G121" s="317"/>
      <c r="H121" s="317"/>
      <c r="I121" s="37"/>
      <c r="J121" s="37"/>
      <c r="K121" s="37"/>
      <c r="L121" s="52"/>
      <c r="S121" s="35"/>
      <c r="T121" s="35"/>
      <c r="U121" s="35"/>
      <c r="V121" s="35"/>
      <c r="W121" s="35"/>
      <c r="X121" s="35"/>
      <c r="Y121" s="35"/>
      <c r="Z121" s="35"/>
      <c r="AA121" s="35"/>
      <c r="AB121" s="35"/>
      <c r="AC121" s="35"/>
      <c r="AD121" s="35"/>
      <c r="AE121" s="35"/>
    </row>
    <row r="122" spans="1:31" s="2" customFormat="1" ht="6.9" customHeight="1">
      <c r="A122" s="35"/>
      <c r="B122" s="36"/>
      <c r="C122" s="37"/>
      <c r="D122" s="37"/>
      <c r="E122" s="37"/>
      <c r="F122" s="37"/>
      <c r="G122" s="37"/>
      <c r="H122" s="37"/>
      <c r="I122" s="37"/>
      <c r="J122" s="37"/>
      <c r="K122" s="37"/>
      <c r="L122" s="52"/>
      <c r="S122" s="35"/>
      <c r="T122" s="35"/>
      <c r="U122" s="35"/>
      <c r="V122" s="35"/>
      <c r="W122" s="35"/>
      <c r="X122" s="35"/>
      <c r="Y122" s="35"/>
      <c r="Z122" s="35"/>
      <c r="AA122" s="35"/>
      <c r="AB122" s="35"/>
      <c r="AC122" s="35"/>
      <c r="AD122" s="35"/>
      <c r="AE122" s="35"/>
    </row>
    <row r="123" spans="1:31" s="2" customFormat="1" ht="12" customHeight="1">
      <c r="A123" s="35"/>
      <c r="B123" s="36"/>
      <c r="C123" s="30" t="s">
        <v>20</v>
      </c>
      <c r="D123" s="37"/>
      <c r="E123" s="37"/>
      <c r="F123" s="28" t="str">
        <f>F12</f>
        <v xml:space="preserve"> </v>
      </c>
      <c r="G123" s="37"/>
      <c r="H123" s="37"/>
      <c r="I123" s="30" t="s">
        <v>22</v>
      </c>
      <c r="J123" s="67" t="str">
        <f>IF(J12="","",J12)</f>
        <v>9. 1. 2023</v>
      </c>
      <c r="K123" s="37"/>
      <c r="L123" s="52"/>
      <c r="S123" s="35"/>
      <c r="T123" s="35"/>
      <c r="U123" s="35"/>
      <c r="V123" s="35"/>
      <c r="W123" s="35"/>
      <c r="X123" s="35"/>
      <c r="Y123" s="35"/>
      <c r="Z123" s="35"/>
      <c r="AA123" s="35"/>
      <c r="AB123" s="35"/>
      <c r="AC123" s="35"/>
      <c r="AD123" s="35"/>
      <c r="AE123" s="35"/>
    </row>
    <row r="124" spans="1:31" s="2" customFormat="1" ht="6.9" customHeight="1">
      <c r="A124" s="35"/>
      <c r="B124" s="36"/>
      <c r="C124" s="37"/>
      <c r="D124" s="37"/>
      <c r="E124" s="37"/>
      <c r="F124" s="37"/>
      <c r="G124" s="37"/>
      <c r="H124" s="37"/>
      <c r="I124" s="37"/>
      <c r="J124" s="37"/>
      <c r="K124" s="37"/>
      <c r="L124" s="52"/>
      <c r="S124" s="35"/>
      <c r="T124" s="35"/>
      <c r="U124" s="35"/>
      <c r="V124" s="35"/>
      <c r="W124" s="35"/>
      <c r="X124" s="35"/>
      <c r="Y124" s="35"/>
      <c r="Z124" s="35"/>
      <c r="AA124" s="35"/>
      <c r="AB124" s="35"/>
      <c r="AC124" s="35"/>
      <c r="AD124" s="35"/>
      <c r="AE124" s="35"/>
    </row>
    <row r="125" spans="1:31" s="2" customFormat="1" ht="15.15" customHeight="1">
      <c r="A125" s="35"/>
      <c r="B125" s="36"/>
      <c r="C125" s="30" t="s">
        <v>24</v>
      </c>
      <c r="D125" s="37"/>
      <c r="E125" s="37"/>
      <c r="F125" s="28" t="str">
        <f>E15</f>
        <v xml:space="preserve"> </v>
      </c>
      <c r="G125" s="37"/>
      <c r="H125" s="37"/>
      <c r="I125" s="30" t="s">
        <v>29</v>
      </c>
      <c r="J125" s="33" t="str">
        <f>E21</f>
        <v xml:space="preserve"> </v>
      </c>
      <c r="K125" s="37"/>
      <c r="L125" s="52"/>
      <c r="S125" s="35"/>
      <c r="T125" s="35"/>
      <c r="U125" s="35"/>
      <c r="V125" s="35"/>
      <c r="W125" s="35"/>
      <c r="X125" s="35"/>
      <c r="Y125" s="35"/>
      <c r="Z125" s="35"/>
      <c r="AA125" s="35"/>
      <c r="AB125" s="35"/>
      <c r="AC125" s="35"/>
      <c r="AD125" s="35"/>
      <c r="AE125" s="35"/>
    </row>
    <row r="126" spans="1:31" s="2" customFormat="1" ht="15.15" customHeight="1">
      <c r="A126" s="35"/>
      <c r="B126" s="36"/>
      <c r="C126" s="30" t="s">
        <v>27</v>
      </c>
      <c r="D126" s="37"/>
      <c r="E126" s="37"/>
      <c r="F126" s="28" t="str">
        <f>IF(E18="","",E18)</f>
        <v>Vyplň údaj</v>
      </c>
      <c r="G126" s="37"/>
      <c r="H126" s="37"/>
      <c r="I126" s="30" t="s">
        <v>31</v>
      </c>
      <c r="J126" s="33" t="str">
        <f>E24</f>
        <v xml:space="preserve"> </v>
      </c>
      <c r="K126" s="37"/>
      <c r="L126" s="52"/>
      <c r="S126" s="35"/>
      <c r="T126" s="35"/>
      <c r="U126" s="35"/>
      <c r="V126" s="35"/>
      <c r="W126" s="35"/>
      <c r="X126" s="35"/>
      <c r="Y126" s="35"/>
      <c r="Z126" s="35"/>
      <c r="AA126" s="35"/>
      <c r="AB126" s="35"/>
      <c r="AC126" s="35"/>
      <c r="AD126" s="35"/>
      <c r="AE126" s="35"/>
    </row>
    <row r="127" spans="1:31" s="2" customFormat="1" ht="10.35" customHeight="1">
      <c r="A127" s="35"/>
      <c r="B127" s="36"/>
      <c r="C127" s="37"/>
      <c r="D127" s="37"/>
      <c r="E127" s="37"/>
      <c r="F127" s="37"/>
      <c r="G127" s="37"/>
      <c r="H127" s="37"/>
      <c r="I127" s="37"/>
      <c r="J127" s="37"/>
      <c r="K127" s="37"/>
      <c r="L127" s="52"/>
      <c r="S127" s="35"/>
      <c r="T127" s="35"/>
      <c r="U127" s="35"/>
      <c r="V127" s="35"/>
      <c r="W127" s="35"/>
      <c r="X127" s="35"/>
      <c r="Y127" s="35"/>
      <c r="Z127" s="35"/>
      <c r="AA127" s="35"/>
      <c r="AB127" s="35"/>
      <c r="AC127" s="35"/>
      <c r="AD127" s="35"/>
      <c r="AE127" s="35"/>
    </row>
    <row r="128" spans="1:31" s="11" customFormat="1" ht="29.25" customHeight="1">
      <c r="A128" s="160"/>
      <c r="B128" s="161"/>
      <c r="C128" s="162" t="s">
        <v>117</v>
      </c>
      <c r="D128" s="163" t="s">
        <v>58</v>
      </c>
      <c r="E128" s="163" t="s">
        <v>54</v>
      </c>
      <c r="F128" s="163" t="s">
        <v>55</v>
      </c>
      <c r="G128" s="163" t="s">
        <v>118</v>
      </c>
      <c r="H128" s="163" t="s">
        <v>119</v>
      </c>
      <c r="I128" s="163" t="s">
        <v>120</v>
      </c>
      <c r="J128" s="163" t="s">
        <v>104</v>
      </c>
      <c r="K128" s="164" t="s">
        <v>121</v>
      </c>
      <c r="L128" s="165"/>
      <c r="M128" s="76" t="s">
        <v>1</v>
      </c>
      <c r="N128" s="77" t="s">
        <v>37</v>
      </c>
      <c r="O128" s="77" t="s">
        <v>122</v>
      </c>
      <c r="P128" s="77" t="s">
        <v>123</v>
      </c>
      <c r="Q128" s="77" t="s">
        <v>124</v>
      </c>
      <c r="R128" s="77" t="s">
        <v>125</v>
      </c>
      <c r="S128" s="77" t="s">
        <v>126</v>
      </c>
      <c r="T128" s="78" t="s">
        <v>127</v>
      </c>
      <c r="U128" s="160"/>
      <c r="V128" s="160"/>
      <c r="W128" s="160"/>
      <c r="X128" s="160"/>
      <c r="Y128" s="160"/>
      <c r="Z128" s="160"/>
      <c r="AA128" s="160"/>
      <c r="AB128" s="160"/>
      <c r="AC128" s="160"/>
      <c r="AD128" s="160"/>
      <c r="AE128" s="160"/>
    </row>
    <row r="129" spans="1:65" s="2" customFormat="1" ht="22.8" customHeight="1">
      <c r="A129" s="35"/>
      <c r="B129" s="36"/>
      <c r="C129" s="83" t="s">
        <v>128</v>
      </c>
      <c r="D129" s="37"/>
      <c r="E129" s="37"/>
      <c r="F129" s="37"/>
      <c r="G129" s="37"/>
      <c r="H129" s="37"/>
      <c r="I129" s="37"/>
      <c r="J129" s="166">
        <f>BK129</f>
        <v>0</v>
      </c>
      <c r="K129" s="37"/>
      <c r="L129" s="40"/>
      <c r="M129" s="79"/>
      <c r="N129" s="167"/>
      <c r="O129" s="80"/>
      <c r="P129" s="168">
        <f>P130+P131+P132+P135+P136+P139+P150+P151+P154+P157+P162+P165+P168</f>
        <v>0</v>
      </c>
      <c r="Q129" s="80"/>
      <c r="R129" s="168">
        <f>R130+R131+R132+R135+R136+R139+R150+R151+R154+R157+R162+R165+R168</f>
        <v>0</v>
      </c>
      <c r="S129" s="80"/>
      <c r="T129" s="169">
        <f>T130+T131+T132+T135+T136+T139+T150+T151+T154+T157+T162+T165+T168</f>
        <v>0</v>
      </c>
      <c r="U129" s="35"/>
      <c r="V129" s="35"/>
      <c r="W129" s="35"/>
      <c r="X129" s="35"/>
      <c r="Y129" s="35"/>
      <c r="Z129" s="35"/>
      <c r="AA129" s="35"/>
      <c r="AB129" s="35"/>
      <c r="AC129" s="35"/>
      <c r="AD129" s="35"/>
      <c r="AE129" s="35"/>
      <c r="AT129" s="18" t="s">
        <v>72</v>
      </c>
      <c r="AU129" s="18" t="s">
        <v>106</v>
      </c>
      <c r="BK129" s="170">
        <f>BK130+BK131+BK132+BK135+BK136+BK139+BK150+BK151+BK154+BK157+BK162+BK165+BK168</f>
        <v>0</v>
      </c>
    </row>
    <row r="130" spans="1:65" s="12" customFormat="1" ht="25.95" customHeight="1">
      <c r="B130" s="171"/>
      <c r="C130" s="172"/>
      <c r="D130" s="173" t="s">
        <v>72</v>
      </c>
      <c r="E130" s="174" t="s">
        <v>909</v>
      </c>
      <c r="F130" s="174" t="s">
        <v>1125</v>
      </c>
      <c r="G130" s="172"/>
      <c r="H130" s="172"/>
      <c r="I130" s="175"/>
      <c r="J130" s="176">
        <f>BK130</f>
        <v>0</v>
      </c>
      <c r="K130" s="172"/>
      <c r="L130" s="177"/>
      <c r="M130" s="178"/>
      <c r="N130" s="179"/>
      <c r="O130" s="179"/>
      <c r="P130" s="180">
        <v>0</v>
      </c>
      <c r="Q130" s="179"/>
      <c r="R130" s="180">
        <v>0</v>
      </c>
      <c r="S130" s="179"/>
      <c r="T130" s="181">
        <v>0</v>
      </c>
      <c r="AR130" s="182" t="s">
        <v>81</v>
      </c>
      <c r="AT130" s="183" t="s">
        <v>72</v>
      </c>
      <c r="AU130" s="183" t="s">
        <v>73</v>
      </c>
      <c r="AY130" s="182" t="s">
        <v>131</v>
      </c>
      <c r="BK130" s="184">
        <v>0</v>
      </c>
    </row>
    <row r="131" spans="1:65" s="12" customFormat="1" ht="25.95" customHeight="1">
      <c r="B131" s="171"/>
      <c r="C131" s="172"/>
      <c r="D131" s="173" t="s">
        <v>72</v>
      </c>
      <c r="E131" s="174" t="s">
        <v>1083</v>
      </c>
      <c r="F131" s="174" t="s">
        <v>1126</v>
      </c>
      <c r="G131" s="172"/>
      <c r="H131" s="172"/>
      <c r="I131" s="175"/>
      <c r="J131" s="176">
        <f>BK131</f>
        <v>0</v>
      </c>
      <c r="K131" s="172"/>
      <c r="L131" s="177"/>
      <c r="M131" s="178"/>
      <c r="N131" s="179"/>
      <c r="O131" s="179"/>
      <c r="P131" s="180">
        <v>0</v>
      </c>
      <c r="Q131" s="179"/>
      <c r="R131" s="180">
        <v>0</v>
      </c>
      <c r="S131" s="179"/>
      <c r="T131" s="181">
        <v>0</v>
      </c>
      <c r="AR131" s="182" t="s">
        <v>81</v>
      </c>
      <c r="AT131" s="183" t="s">
        <v>72</v>
      </c>
      <c r="AU131" s="183" t="s">
        <v>73</v>
      </c>
      <c r="AY131" s="182" t="s">
        <v>131</v>
      </c>
      <c r="BK131" s="184">
        <v>0</v>
      </c>
    </row>
    <row r="132" spans="1:65" s="12" customFormat="1" ht="25.95" customHeight="1">
      <c r="B132" s="171"/>
      <c r="C132" s="172"/>
      <c r="D132" s="173" t="s">
        <v>72</v>
      </c>
      <c r="E132" s="174" t="s">
        <v>927</v>
      </c>
      <c r="F132" s="174" t="s">
        <v>1127</v>
      </c>
      <c r="G132" s="172"/>
      <c r="H132" s="172"/>
      <c r="I132" s="175"/>
      <c r="J132" s="176">
        <f>BK132</f>
        <v>0</v>
      </c>
      <c r="K132" s="172"/>
      <c r="L132" s="177"/>
      <c r="M132" s="178"/>
      <c r="N132" s="179"/>
      <c r="O132" s="179"/>
      <c r="P132" s="180">
        <f>SUM(P133:P134)</f>
        <v>0</v>
      </c>
      <c r="Q132" s="179"/>
      <c r="R132" s="180">
        <f>SUM(R133:R134)</f>
        <v>0</v>
      </c>
      <c r="S132" s="179"/>
      <c r="T132" s="181">
        <f>SUM(T133:T134)</f>
        <v>0</v>
      </c>
      <c r="AR132" s="182" t="s">
        <v>81</v>
      </c>
      <c r="AT132" s="183" t="s">
        <v>72</v>
      </c>
      <c r="AU132" s="183" t="s">
        <v>73</v>
      </c>
      <c r="AY132" s="182" t="s">
        <v>131</v>
      </c>
      <c r="BK132" s="184">
        <f>SUM(BK133:BK134)</f>
        <v>0</v>
      </c>
    </row>
    <row r="133" spans="1:65" s="2" customFormat="1" ht="16.5" customHeight="1">
      <c r="A133" s="35"/>
      <c r="B133" s="36"/>
      <c r="C133" s="187" t="s">
        <v>81</v>
      </c>
      <c r="D133" s="187" t="s">
        <v>134</v>
      </c>
      <c r="E133" s="188" t="s">
        <v>1128</v>
      </c>
      <c r="F133" s="189" t="s">
        <v>1129</v>
      </c>
      <c r="G133" s="190" t="s">
        <v>210</v>
      </c>
      <c r="H133" s="191">
        <v>1</v>
      </c>
      <c r="I133" s="192"/>
      <c r="J133" s="193">
        <f>ROUND(I133*H133,2)</f>
        <v>0</v>
      </c>
      <c r="K133" s="189" t="s">
        <v>1</v>
      </c>
      <c r="L133" s="40"/>
      <c r="M133" s="194" t="s">
        <v>1</v>
      </c>
      <c r="N133" s="195" t="s">
        <v>38</v>
      </c>
      <c r="O133" s="72"/>
      <c r="P133" s="196">
        <f>O133*H133</f>
        <v>0</v>
      </c>
      <c r="Q133" s="196">
        <v>0</v>
      </c>
      <c r="R133" s="196">
        <f>Q133*H133</f>
        <v>0</v>
      </c>
      <c r="S133" s="196">
        <v>0</v>
      </c>
      <c r="T133" s="197">
        <f>S133*H133</f>
        <v>0</v>
      </c>
      <c r="U133" s="35"/>
      <c r="V133" s="35"/>
      <c r="W133" s="35"/>
      <c r="X133" s="35"/>
      <c r="Y133" s="35"/>
      <c r="Z133" s="35"/>
      <c r="AA133" s="35"/>
      <c r="AB133" s="35"/>
      <c r="AC133" s="35"/>
      <c r="AD133" s="35"/>
      <c r="AE133" s="35"/>
      <c r="AR133" s="198" t="s">
        <v>139</v>
      </c>
      <c r="AT133" s="198" t="s">
        <v>134</v>
      </c>
      <c r="AU133" s="198" t="s">
        <v>81</v>
      </c>
      <c r="AY133" s="18" t="s">
        <v>131</v>
      </c>
      <c r="BE133" s="199">
        <f>IF(N133="základní",J133,0)</f>
        <v>0</v>
      </c>
      <c r="BF133" s="199">
        <f>IF(N133="snížená",J133,0)</f>
        <v>0</v>
      </c>
      <c r="BG133" s="199">
        <f>IF(N133="zákl. přenesená",J133,0)</f>
        <v>0</v>
      </c>
      <c r="BH133" s="199">
        <f>IF(N133="sníž. přenesená",J133,0)</f>
        <v>0</v>
      </c>
      <c r="BI133" s="199">
        <f>IF(N133="nulová",J133,0)</f>
        <v>0</v>
      </c>
      <c r="BJ133" s="18" t="s">
        <v>81</v>
      </c>
      <c r="BK133" s="199">
        <f>ROUND(I133*H133,2)</f>
        <v>0</v>
      </c>
      <c r="BL133" s="18" t="s">
        <v>139</v>
      </c>
      <c r="BM133" s="198" t="s">
        <v>83</v>
      </c>
    </row>
    <row r="134" spans="1:65" s="2" customFormat="1" ht="10.199999999999999">
      <c r="A134" s="35"/>
      <c r="B134" s="36"/>
      <c r="C134" s="37"/>
      <c r="D134" s="200" t="s">
        <v>140</v>
      </c>
      <c r="E134" s="37"/>
      <c r="F134" s="201" t="s">
        <v>1129</v>
      </c>
      <c r="G134" s="37"/>
      <c r="H134" s="37"/>
      <c r="I134" s="202"/>
      <c r="J134" s="37"/>
      <c r="K134" s="37"/>
      <c r="L134" s="40"/>
      <c r="M134" s="203"/>
      <c r="N134" s="204"/>
      <c r="O134" s="72"/>
      <c r="P134" s="72"/>
      <c r="Q134" s="72"/>
      <c r="R134" s="72"/>
      <c r="S134" s="72"/>
      <c r="T134" s="73"/>
      <c r="U134" s="35"/>
      <c r="V134" s="35"/>
      <c r="W134" s="35"/>
      <c r="X134" s="35"/>
      <c r="Y134" s="35"/>
      <c r="Z134" s="35"/>
      <c r="AA134" s="35"/>
      <c r="AB134" s="35"/>
      <c r="AC134" s="35"/>
      <c r="AD134" s="35"/>
      <c r="AE134" s="35"/>
      <c r="AT134" s="18" t="s">
        <v>140</v>
      </c>
      <c r="AU134" s="18" t="s">
        <v>81</v>
      </c>
    </row>
    <row r="135" spans="1:65" s="12" customFormat="1" ht="25.95" customHeight="1">
      <c r="B135" s="171"/>
      <c r="C135" s="172"/>
      <c r="D135" s="173" t="s">
        <v>72</v>
      </c>
      <c r="E135" s="174" t="s">
        <v>1030</v>
      </c>
      <c r="F135" s="174" t="s">
        <v>1130</v>
      </c>
      <c r="G135" s="172"/>
      <c r="H135" s="172"/>
      <c r="I135" s="175"/>
      <c r="J135" s="176">
        <f>BK135</f>
        <v>0</v>
      </c>
      <c r="K135" s="172"/>
      <c r="L135" s="177"/>
      <c r="M135" s="178"/>
      <c r="N135" s="179"/>
      <c r="O135" s="179"/>
      <c r="P135" s="180">
        <v>0</v>
      </c>
      <c r="Q135" s="179"/>
      <c r="R135" s="180">
        <v>0</v>
      </c>
      <c r="S135" s="179"/>
      <c r="T135" s="181">
        <v>0</v>
      </c>
      <c r="AR135" s="182" t="s">
        <v>81</v>
      </c>
      <c r="AT135" s="183" t="s">
        <v>72</v>
      </c>
      <c r="AU135" s="183" t="s">
        <v>73</v>
      </c>
      <c r="AY135" s="182" t="s">
        <v>131</v>
      </c>
      <c r="BK135" s="184">
        <v>0</v>
      </c>
    </row>
    <row r="136" spans="1:65" s="12" customFormat="1" ht="25.95" customHeight="1">
      <c r="B136" s="171"/>
      <c r="C136" s="172"/>
      <c r="D136" s="173" t="s">
        <v>72</v>
      </c>
      <c r="E136" s="174" t="s">
        <v>1104</v>
      </c>
      <c r="F136" s="174" t="s">
        <v>1131</v>
      </c>
      <c r="G136" s="172"/>
      <c r="H136" s="172"/>
      <c r="I136" s="175"/>
      <c r="J136" s="176">
        <f>BK136</f>
        <v>0</v>
      </c>
      <c r="K136" s="172"/>
      <c r="L136" s="177"/>
      <c r="M136" s="178"/>
      <c r="N136" s="179"/>
      <c r="O136" s="179"/>
      <c r="P136" s="180">
        <f>SUM(P137:P138)</f>
        <v>0</v>
      </c>
      <c r="Q136" s="179"/>
      <c r="R136" s="180">
        <f>SUM(R137:R138)</f>
        <v>0</v>
      </c>
      <c r="S136" s="179"/>
      <c r="T136" s="181">
        <f>SUM(T137:T138)</f>
        <v>0</v>
      </c>
      <c r="AR136" s="182" t="s">
        <v>81</v>
      </c>
      <c r="AT136" s="183" t="s">
        <v>72</v>
      </c>
      <c r="AU136" s="183" t="s">
        <v>73</v>
      </c>
      <c r="AY136" s="182" t="s">
        <v>131</v>
      </c>
      <c r="BK136" s="184">
        <f>SUM(BK137:BK138)</f>
        <v>0</v>
      </c>
    </row>
    <row r="137" spans="1:65" s="2" customFormat="1" ht="16.5" customHeight="1">
      <c r="A137" s="35"/>
      <c r="B137" s="36"/>
      <c r="C137" s="187" t="s">
        <v>83</v>
      </c>
      <c r="D137" s="187" t="s">
        <v>134</v>
      </c>
      <c r="E137" s="188" t="s">
        <v>1132</v>
      </c>
      <c r="F137" s="189" t="s">
        <v>1129</v>
      </c>
      <c r="G137" s="190" t="s">
        <v>210</v>
      </c>
      <c r="H137" s="191">
        <v>1</v>
      </c>
      <c r="I137" s="192"/>
      <c r="J137" s="193">
        <f>ROUND(I137*H137,2)</f>
        <v>0</v>
      </c>
      <c r="K137" s="189" t="s">
        <v>1</v>
      </c>
      <c r="L137" s="40"/>
      <c r="M137" s="194" t="s">
        <v>1</v>
      </c>
      <c r="N137" s="195" t="s">
        <v>38</v>
      </c>
      <c r="O137" s="72"/>
      <c r="P137" s="196">
        <f>O137*H137</f>
        <v>0</v>
      </c>
      <c r="Q137" s="196">
        <v>0</v>
      </c>
      <c r="R137" s="196">
        <f>Q137*H137</f>
        <v>0</v>
      </c>
      <c r="S137" s="196">
        <v>0</v>
      </c>
      <c r="T137" s="197">
        <f>S137*H137</f>
        <v>0</v>
      </c>
      <c r="U137" s="35"/>
      <c r="V137" s="35"/>
      <c r="W137" s="35"/>
      <c r="X137" s="35"/>
      <c r="Y137" s="35"/>
      <c r="Z137" s="35"/>
      <c r="AA137" s="35"/>
      <c r="AB137" s="35"/>
      <c r="AC137" s="35"/>
      <c r="AD137" s="35"/>
      <c r="AE137" s="35"/>
      <c r="AR137" s="198" t="s">
        <v>139</v>
      </c>
      <c r="AT137" s="198" t="s">
        <v>134</v>
      </c>
      <c r="AU137" s="198" t="s">
        <v>81</v>
      </c>
      <c r="AY137" s="18" t="s">
        <v>131</v>
      </c>
      <c r="BE137" s="199">
        <f>IF(N137="základní",J137,0)</f>
        <v>0</v>
      </c>
      <c r="BF137" s="199">
        <f>IF(N137="snížená",J137,0)</f>
        <v>0</v>
      </c>
      <c r="BG137" s="199">
        <f>IF(N137="zákl. přenesená",J137,0)</f>
        <v>0</v>
      </c>
      <c r="BH137" s="199">
        <f>IF(N137="sníž. přenesená",J137,0)</f>
        <v>0</v>
      </c>
      <c r="BI137" s="199">
        <f>IF(N137="nulová",J137,0)</f>
        <v>0</v>
      </c>
      <c r="BJ137" s="18" t="s">
        <v>81</v>
      </c>
      <c r="BK137" s="199">
        <f>ROUND(I137*H137,2)</f>
        <v>0</v>
      </c>
      <c r="BL137" s="18" t="s">
        <v>139</v>
      </c>
      <c r="BM137" s="198" t="s">
        <v>139</v>
      </c>
    </row>
    <row r="138" spans="1:65" s="2" customFormat="1" ht="10.199999999999999">
      <c r="A138" s="35"/>
      <c r="B138" s="36"/>
      <c r="C138" s="37"/>
      <c r="D138" s="200" t="s">
        <v>140</v>
      </c>
      <c r="E138" s="37"/>
      <c r="F138" s="201" t="s">
        <v>1129</v>
      </c>
      <c r="G138" s="37"/>
      <c r="H138" s="37"/>
      <c r="I138" s="202"/>
      <c r="J138" s="37"/>
      <c r="K138" s="37"/>
      <c r="L138" s="40"/>
      <c r="M138" s="203"/>
      <c r="N138" s="204"/>
      <c r="O138" s="72"/>
      <c r="P138" s="72"/>
      <c r="Q138" s="72"/>
      <c r="R138" s="72"/>
      <c r="S138" s="72"/>
      <c r="T138" s="73"/>
      <c r="U138" s="35"/>
      <c r="V138" s="35"/>
      <c r="W138" s="35"/>
      <c r="X138" s="35"/>
      <c r="Y138" s="35"/>
      <c r="Z138" s="35"/>
      <c r="AA138" s="35"/>
      <c r="AB138" s="35"/>
      <c r="AC138" s="35"/>
      <c r="AD138" s="35"/>
      <c r="AE138" s="35"/>
      <c r="AT138" s="18" t="s">
        <v>140</v>
      </c>
      <c r="AU138" s="18" t="s">
        <v>81</v>
      </c>
    </row>
    <row r="139" spans="1:65" s="12" customFormat="1" ht="25.95" customHeight="1">
      <c r="B139" s="171"/>
      <c r="C139" s="172"/>
      <c r="D139" s="173" t="s">
        <v>72</v>
      </c>
      <c r="E139" s="174" t="s">
        <v>1133</v>
      </c>
      <c r="F139" s="174" t="s">
        <v>1134</v>
      </c>
      <c r="G139" s="172"/>
      <c r="H139" s="172"/>
      <c r="I139" s="175"/>
      <c r="J139" s="176">
        <f>BK139</f>
        <v>0</v>
      </c>
      <c r="K139" s="172"/>
      <c r="L139" s="177"/>
      <c r="M139" s="178"/>
      <c r="N139" s="179"/>
      <c r="O139" s="179"/>
      <c r="P139" s="180">
        <f>SUM(P140:P149)</f>
        <v>0</v>
      </c>
      <c r="Q139" s="179"/>
      <c r="R139" s="180">
        <f>SUM(R140:R149)</f>
        <v>0</v>
      </c>
      <c r="S139" s="179"/>
      <c r="T139" s="181">
        <f>SUM(T140:T149)</f>
        <v>0</v>
      </c>
      <c r="AR139" s="182" t="s">
        <v>81</v>
      </c>
      <c r="AT139" s="183" t="s">
        <v>72</v>
      </c>
      <c r="AU139" s="183" t="s">
        <v>73</v>
      </c>
      <c r="AY139" s="182" t="s">
        <v>131</v>
      </c>
      <c r="BK139" s="184">
        <f>SUM(BK140:BK149)</f>
        <v>0</v>
      </c>
    </row>
    <row r="140" spans="1:65" s="2" customFormat="1" ht="16.5" customHeight="1">
      <c r="A140" s="35"/>
      <c r="B140" s="36"/>
      <c r="C140" s="187" t="s">
        <v>152</v>
      </c>
      <c r="D140" s="187" t="s">
        <v>134</v>
      </c>
      <c r="E140" s="188" t="s">
        <v>1135</v>
      </c>
      <c r="F140" s="189" t="s">
        <v>1136</v>
      </c>
      <c r="G140" s="190" t="s">
        <v>176</v>
      </c>
      <c r="H140" s="191">
        <v>20</v>
      </c>
      <c r="I140" s="192"/>
      <c r="J140" s="193">
        <f>ROUND(I140*H140,2)</f>
        <v>0</v>
      </c>
      <c r="K140" s="189" t="s">
        <v>1</v>
      </c>
      <c r="L140" s="40"/>
      <c r="M140" s="194" t="s">
        <v>1</v>
      </c>
      <c r="N140" s="195" t="s">
        <v>38</v>
      </c>
      <c r="O140" s="72"/>
      <c r="P140" s="196">
        <f>O140*H140</f>
        <v>0</v>
      </c>
      <c r="Q140" s="196">
        <v>0</v>
      </c>
      <c r="R140" s="196">
        <f>Q140*H140</f>
        <v>0</v>
      </c>
      <c r="S140" s="196">
        <v>0</v>
      </c>
      <c r="T140" s="197">
        <f>S140*H140</f>
        <v>0</v>
      </c>
      <c r="U140" s="35"/>
      <c r="V140" s="35"/>
      <c r="W140" s="35"/>
      <c r="X140" s="35"/>
      <c r="Y140" s="35"/>
      <c r="Z140" s="35"/>
      <c r="AA140" s="35"/>
      <c r="AB140" s="35"/>
      <c r="AC140" s="35"/>
      <c r="AD140" s="35"/>
      <c r="AE140" s="35"/>
      <c r="AR140" s="198" t="s">
        <v>139</v>
      </c>
      <c r="AT140" s="198" t="s">
        <v>134</v>
      </c>
      <c r="AU140" s="198" t="s">
        <v>81</v>
      </c>
      <c r="AY140" s="18" t="s">
        <v>131</v>
      </c>
      <c r="BE140" s="199">
        <f>IF(N140="základní",J140,0)</f>
        <v>0</v>
      </c>
      <c r="BF140" s="199">
        <f>IF(N140="snížená",J140,0)</f>
        <v>0</v>
      </c>
      <c r="BG140" s="199">
        <f>IF(N140="zákl. přenesená",J140,0)</f>
        <v>0</v>
      </c>
      <c r="BH140" s="199">
        <f>IF(N140="sníž. přenesená",J140,0)</f>
        <v>0</v>
      </c>
      <c r="BI140" s="199">
        <f>IF(N140="nulová",J140,0)</f>
        <v>0</v>
      </c>
      <c r="BJ140" s="18" t="s">
        <v>81</v>
      </c>
      <c r="BK140" s="199">
        <f>ROUND(I140*H140,2)</f>
        <v>0</v>
      </c>
      <c r="BL140" s="18" t="s">
        <v>139</v>
      </c>
      <c r="BM140" s="198" t="s">
        <v>156</v>
      </c>
    </row>
    <row r="141" spans="1:65" s="2" customFormat="1" ht="10.199999999999999">
      <c r="A141" s="35"/>
      <c r="B141" s="36"/>
      <c r="C141" s="37"/>
      <c r="D141" s="200" t="s">
        <v>140</v>
      </c>
      <c r="E141" s="37"/>
      <c r="F141" s="201" t="s">
        <v>1136</v>
      </c>
      <c r="G141" s="37"/>
      <c r="H141" s="37"/>
      <c r="I141" s="202"/>
      <c r="J141" s="37"/>
      <c r="K141" s="37"/>
      <c r="L141" s="40"/>
      <c r="M141" s="203"/>
      <c r="N141" s="204"/>
      <c r="O141" s="72"/>
      <c r="P141" s="72"/>
      <c r="Q141" s="72"/>
      <c r="R141" s="72"/>
      <c r="S141" s="72"/>
      <c r="T141" s="73"/>
      <c r="U141" s="35"/>
      <c r="V141" s="35"/>
      <c r="W141" s="35"/>
      <c r="X141" s="35"/>
      <c r="Y141" s="35"/>
      <c r="Z141" s="35"/>
      <c r="AA141" s="35"/>
      <c r="AB141" s="35"/>
      <c r="AC141" s="35"/>
      <c r="AD141" s="35"/>
      <c r="AE141" s="35"/>
      <c r="AT141" s="18" t="s">
        <v>140</v>
      </c>
      <c r="AU141" s="18" t="s">
        <v>81</v>
      </c>
    </row>
    <row r="142" spans="1:65" s="2" customFormat="1" ht="16.5" customHeight="1">
      <c r="A142" s="35"/>
      <c r="B142" s="36"/>
      <c r="C142" s="187" t="s">
        <v>139</v>
      </c>
      <c r="D142" s="187" t="s">
        <v>134</v>
      </c>
      <c r="E142" s="188" t="s">
        <v>1137</v>
      </c>
      <c r="F142" s="189" t="s">
        <v>1138</v>
      </c>
      <c r="G142" s="190" t="s">
        <v>176</v>
      </c>
      <c r="H142" s="191">
        <v>20</v>
      </c>
      <c r="I142" s="192"/>
      <c r="J142" s="193">
        <f>ROUND(I142*H142,2)</f>
        <v>0</v>
      </c>
      <c r="K142" s="189" t="s">
        <v>1</v>
      </c>
      <c r="L142" s="40"/>
      <c r="M142" s="194" t="s">
        <v>1</v>
      </c>
      <c r="N142" s="195" t="s">
        <v>38</v>
      </c>
      <c r="O142" s="72"/>
      <c r="P142" s="196">
        <f>O142*H142</f>
        <v>0</v>
      </c>
      <c r="Q142" s="196">
        <v>0</v>
      </c>
      <c r="R142" s="196">
        <f>Q142*H142</f>
        <v>0</v>
      </c>
      <c r="S142" s="196">
        <v>0</v>
      </c>
      <c r="T142" s="197">
        <f>S142*H142</f>
        <v>0</v>
      </c>
      <c r="U142" s="35"/>
      <c r="V142" s="35"/>
      <c r="W142" s="35"/>
      <c r="X142" s="35"/>
      <c r="Y142" s="35"/>
      <c r="Z142" s="35"/>
      <c r="AA142" s="35"/>
      <c r="AB142" s="35"/>
      <c r="AC142" s="35"/>
      <c r="AD142" s="35"/>
      <c r="AE142" s="35"/>
      <c r="AR142" s="198" t="s">
        <v>139</v>
      </c>
      <c r="AT142" s="198" t="s">
        <v>134</v>
      </c>
      <c r="AU142" s="198" t="s">
        <v>81</v>
      </c>
      <c r="AY142" s="18" t="s">
        <v>131</v>
      </c>
      <c r="BE142" s="199">
        <f>IF(N142="základní",J142,0)</f>
        <v>0</v>
      </c>
      <c r="BF142" s="199">
        <f>IF(N142="snížená",J142,0)</f>
        <v>0</v>
      </c>
      <c r="BG142" s="199">
        <f>IF(N142="zákl. přenesená",J142,0)</f>
        <v>0</v>
      </c>
      <c r="BH142" s="199">
        <f>IF(N142="sníž. přenesená",J142,0)</f>
        <v>0</v>
      </c>
      <c r="BI142" s="199">
        <f>IF(N142="nulová",J142,0)</f>
        <v>0</v>
      </c>
      <c r="BJ142" s="18" t="s">
        <v>81</v>
      </c>
      <c r="BK142" s="199">
        <f>ROUND(I142*H142,2)</f>
        <v>0</v>
      </c>
      <c r="BL142" s="18" t="s">
        <v>139</v>
      </c>
      <c r="BM142" s="198" t="s">
        <v>162</v>
      </c>
    </row>
    <row r="143" spans="1:65" s="2" customFormat="1" ht="10.199999999999999">
      <c r="A143" s="35"/>
      <c r="B143" s="36"/>
      <c r="C143" s="37"/>
      <c r="D143" s="200" t="s">
        <v>140</v>
      </c>
      <c r="E143" s="37"/>
      <c r="F143" s="201" t="s">
        <v>1138</v>
      </c>
      <c r="G143" s="37"/>
      <c r="H143" s="37"/>
      <c r="I143" s="202"/>
      <c r="J143" s="37"/>
      <c r="K143" s="37"/>
      <c r="L143" s="40"/>
      <c r="M143" s="203"/>
      <c r="N143" s="204"/>
      <c r="O143" s="72"/>
      <c r="P143" s="72"/>
      <c r="Q143" s="72"/>
      <c r="R143" s="72"/>
      <c r="S143" s="72"/>
      <c r="T143" s="73"/>
      <c r="U143" s="35"/>
      <c r="V143" s="35"/>
      <c r="W143" s="35"/>
      <c r="X143" s="35"/>
      <c r="Y143" s="35"/>
      <c r="Z143" s="35"/>
      <c r="AA143" s="35"/>
      <c r="AB143" s="35"/>
      <c r="AC143" s="35"/>
      <c r="AD143" s="35"/>
      <c r="AE143" s="35"/>
      <c r="AT143" s="18" t="s">
        <v>140</v>
      </c>
      <c r="AU143" s="18" t="s">
        <v>81</v>
      </c>
    </row>
    <row r="144" spans="1:65" s="2" customFormat="1" ht="16.5" customHeight="1">
      <c r="A144" s="35"/>
      <c r="B144" s="36"/>
      <c r="C144" s="187" t="s">
        <v>166</v>
      </c>
      <c r="D144" s="187" t="s">
        <v>134</v>
      </c>
      <c r="E144" s="188" t="s">
        <v>1139</v>
      </c>
      <c r="F144" s="189" t="s">
        <v>1140</v>
      </c>
      <c r="G144" s="190" t="s">
        <v>210</v>
      </c>
      <c r="H144" s="191">
        <v>1</v>
      </c>
      <c r="I144" s="192"/>
      <c r="J144" s="193">
        <f>ROUND(I144*H144,2)</f>
        <v>0</v>
      </c>
      <c r="K144" s="189" t="s">
        <v>1</v>
      </c>
      <c r="L144" s="40"/>
      <c r="M144" s="194" t="s">
        <v>1</v>
      </c>
      <c r="N144" s="195" t="s">
        <v>38</v>
      </c>
      <c r="O144" s="72"/>
      <c r="P144" s="196">
        <f>O144*H144</f>
        <v>0</v>
      </c>
      <c r="Q144" s="196">
        <v>0</v>
      </c>
      <c r="R144" s="196">
        <f>Q144*H144</f>
        <v>0</v>
      </c>
      <c r="S144" s="196">
        <v>0</v>
      </c>
      <c r="T144" s="197">
        <f>S144*H144</f>
        <v>0</v>
      </c>
      <c r="U144" s="35"/>
      <c r="V144" s="35"/>
      <c r="W144" s="35"/>
      <c r="X144" s="35"/>
      <c r="Y144" s="35"/>
      <c r="Z144" s="35"/>
      <c r="AA144" s="35"/>
      <c r="AB144" s="35"/>
      <c r="AC144" s="35"/>
      <c r="AD144" s="35"/>
      <c r="AE144" s="35"/>
      <c r="AR144" s="198" t="s">
        <v>139</v>
      </c>
      <c r="AT144" s="198" t="s">
        <v>134</v>
      </c>
      <c r="AU144" s="198" t="s">
        <v>81</v>
      </c>
      <c r="AY144" s="18" t="s">
        <v>131</v>
      </c>
      <c r="BE144" s="199">
        <f>IF(N144="základní",J144,0)</f>
        <v>0</v>
      </c>
      <c r="BF144" s="199">
        <f>IF(N144="snížená",J144,0)</f>
        <v>0</v>
      </c>
      <c r="BG144" s="199">
        <f>IF(N144="zákl. přenesená",J144,0)</f>
        <v>0</v>
      </c>
      <c r="BH144" s="199">
        <f>IF(N144="sníž. přenesená",J144,0)</f>
        <v>0</v>
      </c>
      <c r="BI144" s="199">
        <f>IF(N144="nulová",J144,0)</f>
        <v>0</v>
      </c>
      <c r="BJ144" s="18" t="s">
        <v>81</v>
      </c>
      <c r="BK144" s="199">
        <f>ROUND(I144*H144,2)</f>
        <v>0</v>
      </c>
      <c r="BL144" s="18" t="s">
        <v>139</v>
      </c>
      <c r="BM144" s="198" t="s">
        <v>169</v>
      </c>
    </row>
    <row r="145" spans="1:65" s="2" customFormat="1" ht="10.199999999999999">
      <c r="A145" s="35"/>
      <c r="B145" s="36"/>
      <c r="C145" s="37"/>
      <c r="D145" s="200" t="s">
        <v>140</v>
      </c>
      <c r="E145" s="37"/>
      <c r="F145" s="201" t="s">
        <v>1140</v>
      </c>
      <c r="G145" s="37"/>
      <c r="H145" s="37"/>
      <c r="I145" s="202"/>
      <c r="J145" s="37"/>
      <c r="K145" s="37"/>
      <c r="L145" s="40"/>
      <c r="M145" s="203"/>
      <c r="N145" s="204"/>
      <c r="O145" s="72"/>
      <c r="P145" s="72"/>
      <c r="Q145" s="72"/>
      <c r="R145" s="72"/>
      <c r="S145" s="72"/>
      <c r="T145" s="73"/>
      <c r="U145" s="35"/>
      <c r="V145" s="35"/>
      <c r="W145" s="35"/>
      <c r="X145" s="35"/>
      <c r="Y145" s="35"/>
      <c r="Z145" s="35"/>
      <c r="AA145" s="35"/>
      <c r="AB145" s="35"/>
      <c r="AC145" s="35"/>
      <c r="AD145" s="35"/>
      <c r="AE145" s="35"/>
      <c r="AT145" s="18" t="s">
        <v>140</v>
      </c>
      <c r="AU145" s="18" t="s">
        <v>81</v>
      </c>
    </row>
    <row r="146" spans="1:65" s="2" customFormat="1" ht="16.5" customHeight="1">
      <c r="A146" s="35"/>
      <c r="B146" s="36"/>
      <c r="C146" s="187" t="s">
        <v>156</v>
      </c>
      <c r="D146" s="187" t="s">
        <v>134</v>
      </c>
      <c r="E146" s="188" t="s">
        <v>1141</v>
      </c>
      <c r="F146" s="189" t="s">
        <v>1142</v>
      </c>
      <c r="G146" s="190" t="s">
        <v>176</v>
      </c>
      <c r="H146" s="191">
        <v>20</v>
      </c>
      <c r="I146" s="192"/>
      <c r="J146" s="193">
        <f>ROUND(I146*H146,2)</f>
        <v>0</v>
      </c>
      <c r="K146" s="189" t="s">
        <v>1</v>
      </c>
      <c r="L146" s="40"/>
      <c r="M146" s="194" t="s">
        <v>1</v>
      </c>
      <c r="N146" s="195" t="s">
        <v>38</v>
      </c>
      <c r="O146" s="72"/>
      <c r="P146" s="196">
        <f>O146*H146</f>
        <v>0</v>
      </c>
      <c r="Q146" s="196">
        <v>0</v>
      </c>
      <c r="R146" s="196">
        <f>Q146*H146</f>
        <v>0</v>
      </c>
      <c r="S146" s="196">
        <v>0</v>
      </c>
      <c r="T146" s="197">
        <f>S146*H146</f>
        <v>0</v>
      </c>
      <c r="U146" s="35"/>
      <c r="V146" s="35"/>
      <c r="W146" s="35"/>
      <c r="X146" s="35"/>
      <c r="Y146" s="35"/>
      <c r="Z146" s="35"/>
      <c r="AA146" s="35"/>
      <c r="AB146" s="35"/>
      <c r="AC146" s="35"/>
      <c r="AD146" s="35"/>
      <c r="AE146" s="35"/>
      <c r="AR146" s="198" t="s">
        <v>139</v>
      </c>
      <c r="AT146" s="198" t="s">
        <v>134</v>
      </c>
      <c r="AU146" s="198" t="s">
        <v>81</v>
      </c>
      <c r="AY146" s="18" t="s">
        <v>131</v>
      </c>
      <c r="BE146" s="199">
        <f>IF(N146="základní",J146,0)</f>
        <v>0</v>
      </c>
      <c r="BF146" s="199">
        <f>IF(N146="snížená",J146,0)</f>
        <v>0</v>
      </c>
      <c r="BG146" s="199">
        <f>IF(N146="zákl. přenesená",J146,0)</f>
        <v>0</v>
      </c>
      <c r="BH146" s="199">
        <f>IF(N146="sníž. přenesená",J146,0)</f>
        <v>0</v>
      </c>
      <c r="BI146" s="199">
        <f>IF(N146="nulová",J146,0)</f>
        <v>0</v>
      </c>
      <c r="BJ146" s="18" t="s">
        <v>81</v>
      </c>
      <c r="BK146" s="199">
        <f>ROUND(I146*H146,2)</f>
        <v>0</v>
      </c>
      <c r="BL146" s="18" t="s">
        <v>139</v>
      </c>
      <c r="BM146" s="198" t="s">
        <v>177</v>
      </c>
    </row>
    <row r="147" spans="1:65" s="2" customFormat="1" ht="10.199999999999999">
      <c r="A147" s="35"/>
      <c r="B147" s="36"/>
      <c r="C147" s="37"/>
      <c r="D147" s="200" t="s">
        <v>140</v>
      </c>
      <c r="E147" s="37"/>
      <c r="F147" s="201" t="s">
        <v>1142</v>
      </c>
      <c r="G147" s="37"/>
      <c r="H147" s="37"/>
      <c r="I147" s="202"/>
      <c r="J147" s="37"/>
      <c r="K147" s="37"/>
      <c r="L147" s="40"/>
      <c r="M147" s="203"/>
      <c r="N147" s="204"/>
      <c r="O147" s="72"/>
      <c r="P147" s="72"/>
      <c r="Q147" s="72"/>
      <c r="R147" s="72"/>
      <c r="S147" s="72"/>
      <c r="T147" s="73"/>
      <c r="U147" s="35"/>
      <c r="V147" s="35"/>
      <c r="W147" s="35"/>
      <c r="X147" s="35"/>
      <c r="Y147" s="35"/>
      <c r="Z147" s="35"/>
      <c r="AA147" s="35"/>
      <c r="AB147" s="35"/>
      <c r="AC147" s="35"/>
      <c r="AD147" s="35"/>
      <c r="AE147" s="35"/>
      <c r="AT147" s="18" t="s">
        <v>140</v>
      </c>
      <c r="AU147" s="18" t="s">
        <v>81</v>
      </c>
    </row>
    <row r="148" spans="1:65" s="2" customFormat="1" ht="16.5" customHeight="1">
      <c r="A148" s="35"/>
      <c r="B148" s="36"/>
      <c r="C148" s="187" t="s">
        <v>181</v>
      </c>
      <c r="D148" s="187" t="s">
        <v>134</v>
      </c>
      <c r="E148" s="188" t="s">
        <v>1143</v>
      </c>
      <c r="F148" s="189" t="s">
        <v>1144</v>
      </c>
      <c r="G148" s="190" t="s">
        <v>642</v>
      </c>
      <c r="H148" s="191">
        <v>0.5</v>
      </c>
      <c r="I148" s="192"/>
      <c r="J148" s="193">
        <f>ROUND(I148*H148,2)</f>
        <v>0</v>
      </c>
      <c r="K148" s="189" t="s">
        <v>1</v>
      </c>
      <c r="L148" s="40"/>
      <c r="M148" s="194" t="s">
        <v>1</v>
      </c>
      <c r="N148" s="195" t="s">
        <v>38</v>
      </c>
      <c r="O148" s="72"/>
      <c r="P148" s="196">
        <f>O148*H148</f>
        <v>0</v>
      </c>
      <c r="Q148" s="196">
        <v>0</v>
      </c>
      <c r="R148" s="196">
        <f>Q148*H148</f>
        <v>0</v>
      </c>
      <c r="S148" s="196">
        <v>0</v>
      </c>
      <c r="T148" s="197">
        <f>S148*H148</f>
        <v>0</v>
      </c>
      <c r="U148" s="35"/>
      <c r="V148" s="35"/>
      <c r="W148" s="35"/>
      <c r="X148" s="35"/>
      <c r="Y148" s="35"/>
      <c r="Z148" s="35"/>
      <c r="AA148" s="35"/>
      <c r="AB148" s="35"/>
      <c r="AC148" s="35"/>
      <c r="AD148" s="35"/>
      <c r="AE148" s="35"/>
      <c r="AR148" s="198" t="s">
        <v>139</v>
      </c>
      <c r="AT148" s="198" t="s">
        <v>134</v>
      </c>
      <c r="AU148" s="198" t="s">
        <v>81</v>
      </c>
      <c r="AY148" s="18" t="s">
        <v>131</v>
      </c>
      <c r="BE148" s="199">
        <f>IF(N148="základní",J148,0)</f>
        <v>0</v>
      </c>
      <c r="BF148" s="199">
        <f>IF(N148="snížená",J148,0)</f>
        <v>0</v>
      </c>
      <c r="BG148" s="199">
        <f>IF(N148="zákl. přenesená",J148,0)</f>
        <v>0</v>
      </c>
      <c r="BH148" s="199">
        <f>IF(N148="sníž. přenesená",J148,0)</f>
        <v>0</v>
      </c>
      <c r="BI148" s="199">
        <f>IF(N148="nulová",J148,0)</f>
        <v>0</v>
      </c>
      <c r="BJ148" s="18" t="s">
        <v>81</v>
      </c>
      <c r="BK148" s="199">
        <f>ROUND(I148*H148,2)</f>
        <v>0</v>
      </c>
      <c r="BL148" s="18" t="s">
        <v>139</v>
      </c>
      <c r="BM148" s="198" t="s">
        <v>184</v>
      </c>
    </row>
    <row r="149" spans="1:65" s="2" customFormat="1" ht="10.199999999999999">
      <c r="A149" s="35"/>
      <c r="B149" s="36"/>
      <c r="C149" s="37"/>
      <c r="D149" s="200" t="s">
        <v>140</v>
      </c>
      <c r="E149" s="37"/>
      <c r="F149" s="201" t="s">
        <v>1144</v>
      </c>
      <c r="G149" s="37"/>
      <c r="H149" s="37"/>
      <c r="I149" s="202"/>
      <c r="J149" s="37"/>
      <c r="K149" s="37"/>
      <c r="L149" s="40"/>
      <c r="M149" s="203"/>
      <c r="N149" s="204"/>
      <c r="O149" s="72"/>
      <c r="P149" s="72"/>
      <c r="Q149" s="72"/>
      <c r="R149" s="72"/>
      <c r="S149" s="72"/>
      <c r="T149" s="73"/>
      <c r="U149" s="35"/>
      <c r="V149" s="35"/>
      <c r="W149" s="35"/>
      <c r="X149" s="35"/>
      <c r="Y149" s="35"/>
      <c r="Z149" s="35"/>
      <c r="AA149" s="35"/>
      <c r="AB149" s="35"/>
      <c r="AC149" s="35"/>
      <c r="AD149" s="35"/>
      <c r="AE149" s="35"/>
      <c r="AT149" s="18" t="s">
        <v>140</v>
      </c>
      <c r="AU149" s="18" t="s">
        <v>81</v>
      </c>
    </row>
    <row r="150" spans="1:65" s="12" customFormat="1" ht="25.95" customHeight="1">
      <c r="B150" s="171"/>
      <c r="C150" s="172"/>
      <c r="D150" s="173" t="s">
        <v>72</v>
      </c>
      <c r="E150" s="174" t="s">
        <v>1145</v>
      </c>
      <c r="F150" s="174" t="s">
        <v>1146</v>
      </c>
      <c r="G150" s="172"/>
      <c r="H150" s="172"/>
      <c r="I150" s="175"/>
      <c r="J150" s="176">
        <f>BK150</f>
        <v>0</v>
      </c>
      <c r="K150" s="172"/>
      <c r="L150" s="177"/>
      <c r="M150" s="178"/>
      <c r="N150" s="179"/>
      <c r="O150" s="179"/>
      <c r="P150" s="180">
        <v>0</v>
      </c>
      <c r="Q150" s="179"/>
      <c r="R150" s="180">
        <v>0</v>
      </c>
      <c r="S150" s="179"/>
      <c r="T150" s="181">
        <v>0</v>
      </c>
      <c r="AR150" s="182" t="s">
        <v>81</v>
      </c>
      <c r="AT150" s="183" t="s">
        <v>72</v>
      </c>
      <c r="AU150" s="183" t="s">
        <v>73</v>
      </c>
      <c r="AY150" s="182" t="s">
        <v>131</v>
      </c>
      <c r="BK150" s="184">
        <v>0</v>
      </c>
    </row>
    <row r="151" spans="1:65" s="12" customFormat="1" ht="25.95" customHeight="1">
      <c r="B151" s="171"/>
      <c r="C151" s="172"/>
      <c r="D151" s="173" t="s">
        <v>72</v>
      </c>
      <c r="E151" s="174" t="s">
        <v>1147</v>
      </c>
      <c r="F151" s="174" t="s">
        <v>1148</v>
      </c>
      <c r="G151" s="172"/>
      <c r="H151" s="172"/>
      <c r="I151" s="175"/>
      <c r="J151" s="176">
        <f>BK151</f>
        <v>0</v>
      </c>
      <c r="K151" s="172"/>
      <c r="L151" s="177"/>
      <c r="M151" s="178"/>
      <c r="N151" s="179"/>
      <c r="O151" s="179"/>
      <c r="P151" s="180">
        <f>SUM(P152:P153)</f>
        <v>0</v>
      </c>
      <c r="Q151" s="179"/>
      <c r="R151" s="180">
        <f>SUM(R152:R153)</f>
        <v>0</v>
      </c>
      <c r="S151" s="179"/>
      <c r="T151" s="181">
        <f>SUM(T152:T153)</f>
        <v>0</v>
      </c>
      <c r="AR151" s="182" t="s">
        <v>81</v>
      </c>
      <c r="AT151" s="183" t="s">
        <v>72</v>
      </c>
      <c r="AU151" s="183" t="s">
        <v>73</v>
      </c>
      <c r="AY151" s="182" t="s">
        <v>131</v>
      </c>
      <c r="BK151" s="184">
        <f>SUM(BK152:BK153)</f>
        <v>0</v>
      </c>
    </row>
    <row r="152" spans="1:65" s="2" customFormat="1" ht="16.5" customHeight="1">
      <c r="A152" s="35"/>
      <c r="B152" s="36"/>
      <c r="C152" s="187" t="s">
        <v>162</v>
      </c>
      <c r="D152" s="187" t="s">
        <v>134</v>
      </c>
      <c r="E152" s="188" t="s">
        <v>1149</v>
      </c>
      <c r="F152" s="189" t="s">
        <v>1150</v>
      </c>
      <c r="G152" s="190" t="s">
        <v>210</v>
      </c>
      <c r="H152" s="191">
        <v>2</v>
      </c>
      <c r="I152" s="192"/>
      <c r="J152" s="193">
        <f>ROUND(I152*H152,2)</f>
        <v>0</v>
      </c>
      <c r="K152" s="189" t="s">
        <v>1</v>
      </c>
      <c r="L152" s="40"/>
      <c r="M152" s="194" t="s">
        <v>1</v>
      </c>
      <c r="N152" s="195" t="s">
        <v>38</v>
      </c>
      <c r="O152" s="72"/>
      <c r="P152" s="196">
        <f>O152*H152</f>
        <v>0</v>
      </c>
      <c r="Q152" s="196">
        <v>0</v>
      </c>
      <c r="R152" s="196">
        <f>Q152*H152</f>
        <v>0</v>
      </c>
      <c r="S152" s="196">
        <v>0</v>
      </c>
      <c r="T152" s="197">
        <f>S152*H152</f>
        <v>0</v>
      </c>
      <c r="U152" s="35"/>
      <c r="V152" s="35"/>
      <c r="W152" s="35"/>
      <c r="X152" s="35"/>
      <c r="Y152" s="35"/>
      <c r="Z152" s="35"/>
      <c r="AA152" s="35"/>
      <c r="AB152" s="35"/>
      <c r="AC152" s="35"/>
      <c r="AD152" s="35"/>
      <c r="AE152" s="35"/>
      <c r="AR152" s="198" t="s">
        <v>139</v>
      </c>
      <c r="AT152" s="198" t="s">
        <v>134</v>
      </c>
      <c r="AU152" s="198" t="s">
        <v>81</v>
      </c>
      <c r="AY152" s="18" t="s">
        <v>131</v>
      </c>
      <c r="BE152" s="199">
        <f>IF(N152="základní",J152,0)</f>
        <v>0</v>
      </c>
      <c r="BF152" s="199">
        <f>IF(N152="snížená",J152,0)</f>
        <v>0</v>
      </c>
      <c r="BG152" s="199">
        <f>IF(N152="zákl. přenesená",J152,0)</f>
        <v>0</v>
      </c>
      <c r="BH152" s="199">
        <f>IF(N152="sníž. přenesená",J152,0)</f>
        <v>0</v>
      </c>
      <c r="BI152" s="199">
        <f>IF(N152="nulová",J152,0)</f>
        <v>0</v>
      </c>
      <c r="BJ152" s="18" t="s">
        <v>81</v>
      </c>
      <c r="BK152" s="199">
        <f>ROUND(I152*H152,2)</f>
        <v>0</v>
      </c>
      <c r="BL152" s="18" t="s">
        <v>139</v>
      </c>
      <c r="BM152" s="198" t="s">
        <v>189</v>
      </c>
    </row>
    <row r="153" spans="1:65" s="2" customFormat="1" ht="10.199999999999999">
      <c r="A153" s="35"/>
      <c r="B153" s="36"/>
      <c r="C153" s="37"/>
      <c r="D153" s="200" t="s">
        <v>140</v>
      </c>
      <c r="E153" s="37"/>
      <c r="F153" s="201" t="s">
        <v>1150</v>
      </c>
      <c r="G153" s="37"/>
      <c r="H153" s="37"/>
      <c r="I153" s="202"/>
      <c r="J153" s="37"/>
      <c r="K153" s="37"/>
      <c r="L153" s="40"/>
      <c r="M153" s="203"/>
      <c r="N153" s="204"/>
      <c r="O153" s="72"/>
      <c r="P153" s="72"/>
      <c r="Q153" s="72"/>
      <c r="R153" s="72"/>
      <c r="S153" s="72"/>
      <c r="T153" s="73"/>
      <c r="U153" s="35"/>
      <c r="V153" s="35"/>
      <c r="W153" s="35"/>
      <c r="X153" s="35"/>
      <c r="Y153" s="35"/>
      <c r="Z153" s="35"/>
      <c r="AA153" s="35"/>
      <c r="AB153" s="35"/>
      <c r="AC153" s="35"/>
      <c r="AD153" s="35"/>
      <c r="AE153" s="35"/>
      <c r="AT153" s="18" t="s">
        <v>140</v>
      </c>
      <c r="AU153" s="18" t="s">
        <v>81</v>
      </c>
    </row>
    <row r="154" spans="1:65" s="12" customFormat="1" ht="25.95" customHeight="1">
      <c r="B154" s="171"/>
      <c r="C154" s="172"/>
      <c r="D154" s="173" t="s">
        <v>72</v>
      </c>
      <c r="E154" s="174" t="s">
        <v>1151</v>
      </c>
      <c r="F154" s="174" t="s">
        <v>1152</v>
      </c>
      <c r="G154" s="172"/>
      <c r="H154" s="172"/>
      <c r="I154" s="175"/>
      <c r="J154" s="176">
        <f>BK154</f>
        <v>0</v>
      </c>
      <c r="K154" s="172"/>
      <c r="L154" s="177"/>
      <c r="M154" s="178"/>
      <c r="N154" s="179"/>
      <c r="O154" s="179"/>
      <c r="P154" s="180">
        <f>SUM(P155:P156)</f>
        <v>0</v>
      </c>
      <c r="Q154" s="179"/>
      <c r="R154" s="180">
        <f>SUM(R155:R156)</f>
        <v>0</v>
      </c>
      <c r="S154" s="179"/>
      <c r="T154" s="181">
        <f>SUM(T155:T156)</f>
        <v>0</v>
      </c>
      <c r="AR154" s="182" t="s">
        <v>81</v>
      </c>
      <c r="AT154" s="183" t="s">
        <v>72</v>
      </c>
      <c r="AU154" s="183" t="s">
        <v>73</v>
      </c>
      <c r="AY154" s="182" t="s">
        <v>131</v>
      </c>
      <c r="BK154" s="184">
        <f>SUM(BK155:BK156)</f>
        <v>0</v>
      </c>
    </row>
    <row r="155" spans="1:65" s="2" customFormat="1" ht="16.5" customHeight="1">
      <c r="A155" s="35"/>
      <c r="B155" s="36"/>
      <c r="C155" s="187" t="s">
        <v>132</v>
      </c>
      <c r="D155" s="187" t="s">
        <v>134</v>
      </c>
      <c r="E155" s="188" t="s">
        <v>1153</v>
      </c>
      <c r="F155" s="189" t="s">
        <v>1154</v>
      </c>
      <c r="G155" s="190" t="s">
        <v>1155</v>
      </c>
      <c r="H155" s="191">
        <v>2</v>
      </c>
      <c r="I155" s="192"/>
      <c r="J155" s="193">
        <f>ROUND(I155*H155,2)</f>
        <v>0</v>
      </c>
      <c r="K155" s="189" t="s">
        <v>1</v>
      </c>
      <c r="L155" s="40"/>
      <c r="M155" s="194" t="s">
        <v>1</v>
      </c>
      <c r="N155" s="195" t="s">
        <v>38</v>
      </c>
      <c r="O155" s="72"/>
      <c r="P155" s="196">
        <f>O155*H155</f>
        <v>0</v>
      </c>
      <c r="Q155" s="196">
        <v>0</v>
      </c>
      <c r="R155" s="196">
        <f>Q155*H155</f>
        <v>0</v>
      </c>
      <c r="S155" s="196">
        <v>0</v>
      </c>
      <c r="T155" s="197">
        <f>S155*H155</f>
        <v>0</v>
      </c>
      <c r="U155" s="35"/>
      <c r="V155" s="35"/>
      <c r="W155" s="35"/>
      <c r="X155" s="35"/>
      <c r="Y155" s="35"/>
      <c r="Z155" s="35"/>
      <c r="AA155" s="35"/>
      <c r="AB155" s="35"/>
      <c r="AC155" s="35"/>
      <c r="AD155" s="35"/>
      <c r="AE155" s="35"/>
      <c r="AR155" s="198" t="s">
        <v>139</v>
      </c>
      <c r="AT155" s="198" t="s">
        <v>134</v>
      </c>
      <c r="AU155" s="198" t="s">
        <v>81</v>
      </c>
      <c r="AY155" s="18" t="s">
        <v>131</v>
      </c>
      <c r="BE155" s="199">
        <f>IF(N155="základní",J155,0)</f>
        <v>0</v>
      </c>
      <c r="BF155" s="199">
        <f>IF(N155="snížená",J155,0)</f>
        <v>0</v>
      </c>
      <c r="BG155" s="199">
        <f>IF(N155="zákl. přenesená",J155,0)</f>
        <v>0</v>
      </c>
      <c r="BH155" s="199">
        <f>IF(N155="sníž. přenesená",J155,0)</f>
        <v>0</v>
      </c>
      <c r="BI155" s="199">
        <f>IF(N155="nulová",J155,0)</f>
        <v>0</v>
      </c>
      <c r="BJ155" s="18" t="s">
        <v>81</v>
      </c>
      <c r="BK155" s="199">
        <f>ROUND(I155*H155,2)</f>
        <v>0</v>
      </c>
      <c r="BL155" s="18" t="s">
        <v>139</v>
      </c>
      <c r="BM155" s="198" t="s">
        <v>196</v>
      </c>
    </row>
    <row r="156" spans="1:65" s="2" customFormat="1" ht="10.199999999999999">
      <c r="A156" s="35"/>
      <c r="B156" s="36"/>
      <c r="C156" s="37"/>
      <c r="D156" s="200" t="s">
        <v>140</v>
      </c>
      <c r="E156" s="37"/>
      <c r="F156" s="201" t="s">
        <v>1154</v>
      </c>
      <c r="G156" s="37"/>
      <c r="H156" s="37"/>
      <c r="I156" s="202"/>
      <c r="J156" s="37"/>
      <c r="K156" s="37"/>
      <c r="L156" s="40"/>
      <c r="M156" s="203"/>
      <c r="N156" s="204"/>
      <c r="O156" s="72"/>
      <c r="P156" s="72"/>
      <c r="Q156" s="72"/>
      <c r="R156" s="72"/>
      <c r="S156" s="72"/>
      <c r="T156" s="73"/>
      <c r="U156" s="35"/>
      <c r="V156" s="35"/>
      <c r="W156" s="35"/>
      <c r="X156" s="35"/>
      <c r="Y156" s="35"/>
      <c r="Z156" s="35"/>
      <c r="AA156" s="35"/>
      <c r="AB156" s="35"/>
      <c r="AC156" s="35"/>
      <c r="AD156" s="35"/>
      <c r="AE156" s="35"/>
      <c r="AT156" s="18" t="s">
        <v>140</v>
      </c>
      <c r="AU156" s="18" t="s">
        <v>81</v>
      </c>
    </row>
    <row r="157" spans="1:65" s="12" customFormat="1" ht="25.95" customHeight="1">
      <c r="B157" s="171"/>
      <c r="C157" s="172"/>
      <c r="D157" s="173" t="s">
        <v>72</v>
      </c>
      <c r="E157" s="174" t="s">
        <v>1156</v>
      </c>
      <c r="F157" s="174" t="s">
        <v>1157</v>
      </c>
      <c r="G157" s="172"/>
      <c r="H157" s="172"/>
      <c r="I157" s="175"/>
      <c r="J157" s="176">
        <f>BK157</f>
        <v>0</v>
      </c>
      <c r="K157" s="172"/>
      <c r="L157" s="177"/>
      <c r="M157" s="178"/>
      <c r="N157" s="179"/>
      <c r="O157" s="179"/>
      <c r="P157" s="180">
        <f>SUM(P158:P161)</f>
        <v>0</v>
      </c>
      <c r="Q157" s="179"/>
      <c r="R157" s="180">
        <f>SUM(R158:R161)</f>
        <v>0</v>
      </c>
      <c r="S157" s="179"/>
      <c r="T157" s="181">
        <f>SUM(T158:T161)</f>
        <v>0</v>
      </c>
      <c r="AR157" s="182" t="s">
        <v>81</v>
      </c>
      <c r="AT157" s="183" t="s">
        <v>72</v>
      </c>
      <c r="AU157" s="183" t="s">
        <v>73</v>
      </c>
      <c r="AY157" s="182" t="s">
        <v>131</v>
      </c>
      <c r="BK157" s="184">
        <f>SUM(BK158:BK161)</f>
        <v>0</v>
      </c>
    </row>
    <row r="158" spans="1:65" s="2" customFormat="1" ht="16.5" customHeight="1">
      <c r="A158" s="35"/>
      <c r="B158" s="36"/>
      <c r="C158" s="187" t="s">
        <v>169</v>
      </c>
      <c r="D158" s="187" t="s">
        <v>134</v>
      </c>
      <c r="E158" s="188" t="s">
        <v>1158</v>
      </c>
      <c r="F158" s="189" t="s">
        <v>1159</v>
      </c>
      <c r="G158" s="190" t="s">
        <v>1155</v>
      </c>
      <c r="H158" s="191">
        <v>3</v>
      </c>
      <c r="I158" s="192"/>
      <c r="J158" s="193">
        <f>ROUND(I158*H158,2)</f>
        <v>0</v>
      </c>
      <c r="K158" s="189" t="s">
        <v>1</v>
      </c>
      <c r="L158" s="40"/>
      <c r="M158" s="194" t="s">
        <v>1</v>
      </c>
      <c r="N158" s="195" t="s">
        <v>38</v>
      </c>
      <c r="O158" s="72"/>
      <c r="P158" s="196">
        <f>O158*H158</f>
        <v>0</v>
      </c>
      <c r="Q158" s="196">
        <v>0</v>
      </c>
      <c r="R158" s="196">
        <f>Q158*H158</f>
        <v>0</v>
      </c>
      <c r="S158" s="196">
        <v>0</v>
      </c>
      <c r="T158" s="197">
        <f>S158*H158</f>
        <v>0</v>
      </c>
      <c r="U158" s="35"/>
      <c r="V158" s="35"/>
      <c r="W158" s="35"/>
      <c r="X158" s="35"/>
      <c r="Y158" s="35"/>
      <c r="Z158" s="35"/>
      <c r="AA158" s="35"/>
      <c r="AB158" s="35"/>
      <c r="AC158" s="35"/>
      <c r="AD158" s="35"/>
      <c r="AE158" s="35"/>
      <c r="AR158" s="198" t="s">
        <v>139</v>
      </c>
      <c r="AT158" s="198" t="s">
        <v>134</v>
      </c>
      <c r="AU158" s="198" t="s">
        <v>81</v>
      </c>
      <c r="AY158" s="18" t="s">
        <v>131</v>
      </c>
      <c r="BE158" s="199">
        <f>IF(N158="základní",J158,0)</f>
        <v>0</v>
      </c>
      <c r="BF158" s="199">
        <f>IF(N158="snížená",J158,0)</f>
        <v>0</v>
      </c>
      <c r="BG158" s="199">
        <f>IF(N158="zákl. přenesená",J158,0)</f>
        <v>0</v>
      </c>
      <c r="BH158" s="199">
        <f>IF(N158="sníž. přenesená",J158,0)</f>
        <v>0</v>
      </c>
      <c r="BI158" s="199">
        <f>IF(N158="nulová",J158,0)</f>
        <v>0</v>
      </c>
      <c r="BJ158" s="18" t="s">
        <v>81</v>
      </c>
      <c r="BK158" s="199">
        <f>ROUND(I158*H158,2)</f>
        <v>0</v>
      </c>
      <c r="BL158" s="18" t="s">
        <v>139</v>
      </c>
      <c r="BM158" s="198" t="s">
        <v>205</v>
      </c>
    </row>
    <row r="159" spans="1:65" s="2" customFormat="1" ht="10.199999999999999">
      <c r="A159" s="35"/>
      <c r="B159" s="36"/>
      <c r="C159" s="37"/>
      <c r="D159" s="200" t="s">
        <v>140</v>
      </c>
      <c r="E159" s="37"/>
      <c r="F159" s="201" t="s">
        <v>1159</v>
      </c>
      <c r="G159" s="37"/>
      <c r="H159" s="37"/>
      <c r="I159" s="202"/>
      <c r="J159" s="37"/>
      <c r="K159" s="37"/>
      <c r="L159" s="40"/>
      <c r="M159" s="203"/>
      <c r="N159" s="204"/>
      <c r="O159" s="72"/>
      <c r="P159" s="72"/>
      <c r="Q159" s="72"/>
      <c r="R159" s="72"/>
      <c r="S159" s="72"/>
      <c r="T159" s="73"/>
      <c r="U159" s="35"/>
      <c r="V159" s="35"/>
      <c r="W159" s="35"/>
      <c r="X159" s="35"/>
      <c r="Y159" s="35"/>
      <c r="Z159" s="35"/>
      <c r="AA159" s="35"/>
      <c r="AB159" s="35"/>
      <c r="AC159" s="35"/>
      <c r="AD159" s="35"/>
      <c r="AE159" s="35"/>
      <c r="AT159" s="18" t="s">
        <v>140</v>
      </c>
      <c r="AU159" s="18" t="s">
        <v>81</v>
      </c>
    </row>
    <row r="160" spans="1:65" s="2" customFormat="1" ht="16.5" customHeight="1">
      <c r="A160" s="35"/>
      <c r="B160" s="36"/>
      <c r="C160" s="187" t="s">
        <v>214</v>
      </c>
      <c r="D160" s="187" t="s">
        <v>134</v>
      </c>
      <c r="E160" s="188" t="s">
        <v>1160</v>
      </c>
      <c r="F160" s="189" t="s">
        <v>1161</v>
      </c>
      <c r="G160" s="190" t="s">
        <v>1155</v>
      </c>
      <c r="H160" s="191">
        <v>0.8</v>
      </c>
      <c r="I160" s="192"/>
      <c r="J160" s="193">
        <f>ROUND(I160*H160,2)</f>
        <v>0</v>
      </c>
      <c r="K160" s="189" t="s">
        <v>1</v>
      </c>
      <c r="L160" s="40"/>
      <c r="M160" s="194" t="s">
        <v>1</v>
      </c>
      <c r="N160" s="195" t="s">
        <v>38</v>
      </c>
      <c r="O160" s="72"/>
      <c r="P160" s="196">
        <f>O160*H160</f>
        <v>0</v>
      </c>
      <c r="Q160" s="196">
        <v>0</v>
      </c>
      <c r="R160" s="196">
        <f>Q160*H160</f>
        <v>0</v>
      </c>
      <c r="S160" s="196">
        <v>0</v>
      </c>
      <c r="T160" s="197">
        <f>S160*H160</f>
        <v>0</v>
      </c>
      <c r="U160" s="35"/>
      <c r="V160" s="35"/>
      <c r="W160" s="35"/>
      <c r="X160" s="35"/>
      <c r="Y160" s="35"/>
      <c r="Z160" s="35"/>
      <c r="AA160" s="35"/>
      <c r="AB160" s="35"/>
      <c r="AC160" s="35"/>
      <c r="AD160" s="35"/>
      <c r="AE160" s="35"/>
      <c r="AR160" s="198" t="s">
        <v>139</v>
      </c>
      <c r="AT160" s="198" t="s">
        <v>134</v>
      </c>
      <c r="AU160" s="198" t="s">
        <v>81</v>
      </c>
      <c r="AY160" s="18" t="s">
        <v>131</v>
      </c>
      <c r="BE160" s="199">
        <f>IF(N160="základní",J160,0)</f>
        <v>0</v>
      </c>
      <c r="BF160" s="199">
        <f>IF(N160="snížená",J160,0)</f>
        <v>0</v>
      </c>
      <c r="BG160" s="199">
        <f>IF(N160="zákl. přenesená",J160,0)</f>
        <v>0</v>
      </c>
      <c r="BH160" s="199">
        <f>IF(N160="sníž. přenesená",J160,0)</f>
        <v>0</v>
      </c>
      <c r="BI160" s="199">
        <f>IF(N160="nulová",J160,0)</f>
        <v>0</v>
      </c>
      <c r="BJ160" s="18" t="s">
        <v>81</v>
      </c>
      <c r="BK160" s="199">
        <f>ROUND(I160*H160,2)</f>
        <v>0</v>
      </c>
      <c r="BL160" s="18" t="s">
        <v>139</v>
      </c>
      <c r="BM160" s="198" t="s">
        <v>218</v>
      </c>
    </row>
    <row r="161" spans="1:65" s="2" customFormat="1" ht="10.199999999999999">
      <c r="A161" s="35"/>
      <c r="B161" s="36"/>
      <c r="C161" s="37"/>
      <c r="D161" s="200" t="s">
        <v>140</v>
      </c>
      <c r="E161" s="37"/>
      <c r="F161" s="201" t="s">
        <v>1161</v>
      </c>
      <c r="G161" s="37"/>
      <c r="H161" s="37"/>
      <c r="I161" s="202"/>
      <c r="J161" s="37"/>
      <c r="K161" s="37"/>
      <c r="L161" s="40"/>
      <c r="M161" s="203"/>
      <c r="N161" s="204"/>
      <c r="O161" s="72"/>
      <c r="P161" s="72"/>
      <c r="Q161" s="72"/>
      <c r="R161" s="72"/>
      <c r="S161" s="72"/>
      <c r="T161" s="73"/>
      <c r="U161" s="35"/>
      <c r="V161" s="35"/>
      <c r="W161" s="35"/>
      <c r="X161" s="35"/>
      <c r="Y161" s="35"/>
      <c r="Z161" s="35"/>
      <c r="AA161" s="35"/>
      <c r="AB161" s="35"/>
      <c r="AC161" s="35"/>
      <c r="AD161" s="35"/>
      <c r="AE161" s="35"/>
      <c r="AT161" s="18" t="s">
        <v>140</v>
      </c>
      <c r="AU161" s="18" t="s">
        <v>81</v>
      </c>
    </row>
    <row r="162" spans="1:65" s="12" customFormat="1" ht="25.95" customHeight="1">
      <c r="B162" s="171"/>
      <c r="C162" s="172"/>
      <c r="D162" s="173" t="s">
        <v>72</v>
      </c>
      <c r="E162" s="174" t="s">
        <v>1162</v>
      </c>
      <c r="F162" s="174" t="s">
        <v>1163</v>
      </c>
      <c r="G162" s="172"/>
      <c r="H162" s="172"/>
      <c r="I162" s="175"/>
      <c r="J162" s="176">
        <f>BK162</f>
        <v>0</v>
      </c>
      <c r="K162" s="172"/>
      <c r="L162" s="177"/>
      <c r="M162" s="178"/>
      <c r="N162" s="179"/>
      <c r="O162" s="179"/>
      <c r="P162" s="180">
        <f>SUM(P163:P164)</f>
        <v>0</v>
      </c>
      <c r="Q162" s="179"/>
      <c r="R162" s="180">
        <f>SUM(R163:R164)</f>
        <v>0</v>
      </c>
      <c r="S162" s="179"/>
      <c r="T162" s="181">
        <f>SUM(T163:T164)</f>
        <v>0</v>
      </c>
      <c r="AR162" s="182" t="s">
        <v>81</v>
      </c>
      <c r="AT162" s="183" t="s">
        <v>72</v>
      </c>
      <c r="AU162" s="183" t="s">
        <v>73</v>
      </c>
      <c r="AY162" s="182" t="s">
        <v>131</v>
      </c>
      <c r="BK162" s="184">
        <f>SUM(BK163:BK164)</f>
        <v>0</v>
      </c>
    </row>
    <row r="163" spans="1:65" s="2" customFormat="1" ht="16.5" customHeight="1">
      <c r="A163" s="35"/>
      <c r="B163" s="36"/>
      <c r="C163" s="187" t="s">
        <v>177</v>
      </c>
      <c r="D163" s="187" t="s">
        <v>134</v>
      </c>
      <c r="E163" s="188" t="s">
        <v>1164</v>
      </c>
      <c r="F163" s="189" t="s">
        <v>1165</v>
      </c>
      <c r="G163" s="190" t="s">
        <v>210</v>
      </c>
      <c r="H163" s="191">
        <v>2</v>
      </c>
      <c r="I163" s="192"/>
      <c r="J163" s="193">
        <f>ROUND(I163*H163,2)</f>
        <v>0</v>
      </c>
      <c r="K163" s="189" t="s">
        <v>1</v>
      </c>
      <c r="L163" s="40"/>
      <c r="M163" s="194" t="s">
        <v>1</v>
      </c>
      <c r="N163" s="195" t="s">
        <v>38</v>
      </c>
      <c r="O163" s="72"/>
      <c r="P163" s="196">
        <f>O163*H163</f>
        <v>0</v>
      </c>
      <c r="Q163" s="196">
        <v>0</v>
      </c>
      <c r="R163" s="196">
        <f>Q163*H163</f>
        <v>0</v>
      </c>
      <c r="S163" s="196">
        <v>0</v>
      </c>
      <c r="T163" s="197">
        <f>S163*H163</f>
        <v>0</v>
      </c>
      <c r="U163" s="35"/>
      <c r="V163" s="35"/>
      <c r="W163" s="35"/>
      <c r="X163" s="35"/>
      <c r="Y163" s="35"/>
      <c r="Z163" s="35"/>
      <c r="AA163" s="35"/>
      <c r="AB163" s="35"/>
      <c r="AC163" s="35"/>
      <c r="AD163" s="35"/>
      <c r="AE163" s="35"/>
      <c r="AR163" s="198" t="s">
        <v>139</v>
      </c>
      <c r="AT163" s="198" t="s">
        <v>134</v>
      </c>
      <c r="AU163" s="198" t="s">
        <v>81</v>
      </c>
      <c r="AY163" s="18" t="s">
        <v>131</v>
      </c>
      <c r="BE163" s="199">
        <f>IF(N163="základní",J163,0)</f>
        <v>0</v>
      </c>
      <c r="BF163" s="199">
        <f>IF(N163="snížená",J163,0)</f>
        <v>0</v>
      </c>
      <c r="BG163" s="199">
        <f>IF(N163="zákl. přenesená",J163,0)</f>
        <v>0</v>
      </c>
      <c r="BH163" s="199">
        <f>IF(N163="sníž. přenesená",J163,0)</f>
        <v>0</v>
      </c>
      <c r="BI163" s="199">
        <f>IF(N163="nulová",J163,0)</f>
        <v>0</v>
      </c>
      <c r="BJ163" s="18" t="s">
        <v>81</v>
      </c>
      <c r="BK163" s="199">
        <f>ROUND(I163*H163,2)</f>
        <v>0</v>
      </c>
      <c r="BL163" s="18" t="s">
        <v>139</v>
      </c>
      <c r="BM163" s="198" t="s">
        <v>222</v>
      </c>
    </row>
    <row r="164" spans="1:65" s="2" customFormat="1" ht="10.199999999999999">
      <c r="A164" s="35"/>
      <c r="B164" s="36"/>
      <c r="C164" s="37"/>
      <c r="D164" s="200" t="s">
        <v>140</v>
      </c>
      <c r="E164" s="37"/>
      <c r="F164" s="201" t="s">
        <v>1165</v>
      </c>
      <c r="G164" s="37"/>
      <c r="H164" s="37"/>
      <c r="I164" s="202"/>
      <c r="J164" s="37"/>
      <c r="K164" s="37"/>
      <c r="L164" s="40"/>
      <c r="M164" s="203"/>
      <c r="N164" s="204"/>
      <c r="O164" s="72"/>
      <c r="P164" s="72"/>
      <c r="Q164" s="72"/>
      <c r="R164" s="72"/>
      <c r="S164" s="72"/>
      <c r="T164" s="73"/>
      <c r="U164" s="35"/>
      <c r="V164" s="35"/>
      <c r="W164" s="35"/>
      <c r="X164" s="35"/>
      <c r="Y164" s="35"/>
      <c r="Z164" s="35"/>
      <c r="AA164" s="35"/>
      <c r="AB164" s="35"/>
      <c r="AC164" s="35"/>
      <c r="AD164" s="35"/>
      <c r="AE164" s="35"/>
      <c r="AT164" s="18" t="s">
        <v>140</v>
      </c>
      <c r="AU164" s="18" t="s">
        <v>81</v>
      </c>
    </row>
    <row r="165" spans="1:65" s="12" customFormat="1" ht="25.95" customHeight="1">
      <c r="B165" s="171"/>
      <c r="C165" s="172"/>
      <c r="D165" s="173" t="s">
        <v>72</v>
      </c>
      <c r="E165" s="174" t="s">
        <v>1166</v>
      </c>
      <c r="F165" s="174" t="s">
        <v>1167</v>
      </c>
      <c r="G165" s="172"/>
      <c r="H165" s="172"/>
      <c r="I165" s="175"/>
      <c r="J165" s="176">
        <f>BK165</f>
        <v>0</v>
      </c>
      <c r="K165" s="172"/>
      <c r="L165" s="177"/>
      <c r="M165" s="178"/>
      <c r="N165" s="179"/>
      <c r="O165" s="179"/>
      <c r="P165" s="180">
        <f>SUM(P166:P167)</f>
        <v>0</v>
      </c>
      <c r="Q165" s="179"/>
      <c r="R165" s="180">
        <f>SUM(R166:R167)</f>
        <v>0</v>
      </c>
      <c r="S165" s="179"/>
      <c r="T165" s="181">
        <f>SUM(T166:T167)</f>
        <v>0</v>
      </c>
      <c r="AR165" s="182" t="s">
        <v>81</v>
      </c>
      <c r="AT165" s="183" t="s">
        <v>72</v>
      </c>
      <c r="AU165" s="183" t="s">
        <v>73</v>
      </c>
      <c r="AY165" s="182" t="s">
        <v>131</v>
      </c>
      <c r="BK165" s="184">
        <f>SUM(BK166:BK167)</f>
        <v>0</v>
      </c>
    </row>
    <row r="166" spans="1:65" s="2" customFormat="1" ht="16.5" customHeight="1">
      <c r="A166" s="35"/>
      <c r="B166" s="36"/>
      <c r="C166" s="187" t="s">
        <v>224</v>
      </c>
      <c r="D166" s="187" t="s">
        <v>134</v>
      </c>
      <c r="E166" s="188" t="s">
        <v>1168</v>
      </c>
      <c r="F166" s="189" t="s">
        <v>1169</v>
      </c>
      <c r="G166" s="190" t="s">
        <v>210</v>
      </c>
      <c r="H166" s="191">
        <v>2</v>
      </c>
      <c r="I166" s="192"/>
      <c r="J166" s="193">
        <f>ROUND(I166*H166,2)</f>
        <v>0</v>
      </c>
      <c r="K166" s="189" t="s">
        <v>1</v>
      </c>
      <c r="L166" s="40"/>
      <c r="M166" s="194" t="s">
        <v>1</v>
      </c>
      <c r="N166" s="195" t="s">
        <v>38</v>
      </c>
      <c r="O166" s="72"/>
      <c r="P166" s="196">
        <f>O166*H166</f>
        <v>0</v>
      </c>
      <c r="Q166" s="196">
        <v>0</v>
      </c>
      <c r="R166" s="196">
        <f>Q166*H166</f>
        <v>0</v>
      </c>
      <c r="S166" s="196">
        <v>0</v>
      </c>
      <c r="T166" s="197">
        <f>S166*H166</f>
        <v>0</v>
      </c>
      <c r="U166" s="35"/>
      <c r="V166" s="35"/>
      <c r="W166" s="35"/>
      <c r="X166" s="35"/>
      <c r="Y166" s="35"/>
      <c r="Z166" s="35"/>
      <c r="AA166" s="35"/>
      <c r="AB166" s="35"/>
      <c r="AC166" s="35"/>
      <c r="AD166" s="35"/>
      <c r="AE166" s="35"/>
      <c r="AR166" s="198" t="s">
        <v>139</v>
      </c>
      <c r="AT166" s="198" t="s">
        <v>134</v>
      </c>
      <c r="AU166" s="198" t="s">
        <v>81</v>
      </c>
      <c r="AY166" s="18" t="s">
        <v>131</v>
      </c>
      <c r="BE166" s="199">
        <f>IF(N166="základní",J166,0)</f>
        <v>0</v>
      </c>
      <c r="BF166" s="199">
        <f>IF(N166="snížená",J166,0)</f>
        <v>0</v>
      </c>
      <c r="BG166" s="199">
        <f>IF(N166="zákl. přenesená",J166,0)</f>
        <v>0</v>
      </c>
      <c r="BH166" s="199">
        <f>IF(N166="sníž. přenesená",J166,0)</f>
        <v>0</v>
      </c>
      <c r="BI166" s="199">
        <f>IF(N166="nulová",J166,0)</f>
        <v>0</v>
      </c>
      <c r="BJ166" s="18" t="s">
        <v>81</v>
      </c>
      <c r="BK166" s="199">
        <f>ROUND(I166*H166,2)</f>
        <v>0</v>
      </c>
      <c r="BL166" s="18" t="s">
        <v>139</v>
      </c>
      <c r="BM166" s="198" t="s">
        <v>227</v>
      </c>
    </row>
    <row r="167" spans="1:65" s="2" customFormat="1" ht="10.199999999999999">
      <c r="A167" s="35"/>
      <c r="B167" s="36"/>
      <c r="C167" s="37"/>
      <c r="D167" s="200" t="s">
        <v>140</v>
      </c>
      <c r="E167" s="37"/>
      <c r="F167" s="201" t="s">
        <v>1169</v>
      </c>
      <c r="G167" s="37"/>
      <c r="H167" s="37"/>
      <c r="I167" s="202"/>
      <c r="J167" s="37"/>
      <c r="K167" s="37"/>
      <c r="L167" s="40"/>
      <c r="M167" s="203"/>
      <c r="N167" s="204"/>
      <c r="O167" s="72"/>
      <c r="P167" s="72"/>
      <c r="Q167" s="72"/>
      <c r="R167" s="72"/>
      <c r="S167" s="72"/>
      <c r="T167" s="73"/>
      <c r="U167" s="35"/>
      <c r="V167" s="35"/>
      <c r="W167" s="35"/>
      <c r="X167" s="35"/>
      <c r="Y167" s="35"/>
      <c r="Z167" s="35"/>
      <c r="AA167" s="35"/>
      <c r="AB167" s="35"/>
      <c r="AC167" s="35"/>
      <c r="AD167" s="35"/>
      <c r="AE167" s="35"/>
      <c r="AT167" s="18" t="s">
        <v>140</v>
      </c>
      <c r="AU167" s="18" t="s">
        <v>81</v>
      </c>
    </row>
    <row r="168" spans="1:65" s="12" customFormat="1" ht="25.95" customHeight="1">
      <c r="B168" s="171"/>
      <c r="C168" s="172"/>
      <c r="D168" s="173" t="s">
        <v>72</v>
      </c>
      <c r="E168" s="174" t="s">
        <v>1170</v>
      </c>
      <c r="F168" s="174" t="s">
        <v>1171</v>
      </c>
      <c r="G168" s="172"/>
      <c r="H168" s="172"/>
      <c r="I168" s="175"/>
      <c r="J168" s="176">
        <f>BK168</f>
        <v>0</v>
      </c>
      <c r="K168" s="172"/>
      <c r="L168" s="177"/>
      <c r="M168" s="178"/>
      <c r="N168" s="179"/>
      <c r="O168" s="179"/>
      <c r="P168" s="180">
        <f>SUM(P169:P170)</f>
        <v>0</v>
      </c>
      <c r="Q168" s="179"/>
      <c r="R168" s="180">
        <f>SUM(R169:R170)</f>
        <v>0</v>
      </c>
      <c r="S168" s="179"/>
      <c r="T168" s="181">
        <f>SUM(T169:T170)</f>
        <v>0</v>
      </c>
      <c r="AR168" s="182" t="s">
        <v>81</v>
      </c>
      <c r="AT168" s="183" t="s">
        <v>72</v>
      </c>
      <c r="AU168" s="183" t="s">
        <v>73</v>
      </c>
      <c r="AY168" s="182" t="s">
        <v>131</v>
      </c>
      <c r="BK168" s="184">
        <f>SUM(BK169:BK170)</f>
        <v>0</v>
      </c>
    </row>
    <row r="169" spans="1:65" s="2" customFormat="1" ht="16.5" customHeight="1">
      <c r="A169" s="35"/>
      <c r="B169" s="36"/>
      <c r="C169" s="187" t="s">
        <v>184</v>
      </c>
      <c r="D169" s="187" t="s">
        <v>134</v>
      </c>
      <c r="E169" s="188" t="s">
        <v>1172</v>
      </c>
      <c r="F169" s="189" t="s">
        <v>1173</v>
      </c>
      <c r="G169" s="190" t="s">
        <v>210</v>
      </c>
      <c r="H169" s="191">
        <v>2</v>
      </c>
      <c r="I169" s="192"/>
      <c r="J169" s="193">
        <f>ROUND(I169*H169,2)</f>
        <v>0</v>
      </c>
      <c r="K169" s="189" t="s">
        <v>1</v>
      </c>
      <c r="L169" s="40"/>
      <c r="M169" s="194" t="s">
        <v>1</v>
      </c>
      <c r="N169" s="195" t="s">
        <v>38</v>
      </c>
      <c r="O169" s="72"/>
      <c r="P169" s="196">
        <f>O169*H169</f>
        <v>0</v>
      </c>
      <c r="Q169" s="196">
        <v>0</v>
      </c>
      <c r="R169" s="196">
        <f>Q169*H169</f>
        <v>0</v>
      </c>
      <c r="S169" s="196">
        <v>0</v>
      </c>
      <c r="T169" s="197">
        <f>S169*H169</f>
        <v>0</v>
      </c>
      <c r="U169" s="35"/>
      <c r="V169" s="35"/>
      <c r="W169" s="35"/>
      <c r="X169" s="35"/>
      <c r="Y169" s="35"/>
      <c r="Z169" s="35"/>
      <c r="AA169" s="35"/>
      <c r="AB169" s="35"/>
      <c r="AC169" s="35"/>
      <c r="AD169" s="35"/>
      <c r="AE169" s="35"/>
      <c r="AR169" s="198" t="s">
        <v>139</v>
      </c>
      <c r="AT169" s="198" t="s">
        <v>134</v>
      </c>
      <c r="AU169" s="198" t="s">
        <v>81</v>
      </c>
      <c r="AY169" s="18" t="s">
        <v>131</v>
      </c>
      <c r="BE169" s="199">
        <f>IF(N169="základní",J169,0)</f>
        <v>0</v>
      </c>
      <c r="BF169" s="199">
        <f>IF(N169="snížená",J169,0)</f>
        <v>0</v>
      </c>
      <c r="BG169" s="199">
        <f>IF(N169="zákl. přenesená",J169,0)</f>
        <v>0</v>
      </c>
      <c r="BH169" s="199">
        <f>IF(N169="sníž. přenesená",J169,0)</f>
        <v>0</v>
      </c>
      <c r="BI169" s="199">
        <f>IF(N169="nulová",J169,0)</f>
        <v>0</v>
      </c>
      <c r="BJ169" s="18" t="s">
        <v>81</v>
      </c>
      <c r="BK169" s="199">
        <f>ROUND(I169*H169,2)</f>
        <v>0</v>
      </c>
      <c r="BL169" s="18" t="s">
        <v>139</v>
      </c>
      <c r="BM169" s="198" t="s">
        <v>232</v>
      </c>
    </row>
    <row r="170" spans="1:65" s="2" customFormat="1" ht="10.199999999999999">
      <c r="A170" s="35"/>
      <c r="B170" s="36"/>
      <c r="C170" s="37"/>
      <c r="D170" s="200" t="s">
        <v>140</v>
      </c>
      <c r="E170" s="37"/>
      <c r="F170" s="201" t="s">
        <v>1173</v>
      </c>
      <c r="G170" s="37"/>
      <c r="H170" s="37"/>
      <c r="I170" s="202"/>
      <c r="J170" s="37"/>
      <c r="K170" s="37"/>
      <c r="L170" s="40"/>
      <c r="M170" s="264"/>
      <c r="N170" s="265"/>
      <c r="O170" s="266"/>
      <c r="P170" s="266"/>
      <c r="Q170" s="266"/>
      <c r="R170" s="266"/>
      <c r="S170" s="266"/>
      <c r="T170" s="267"/>
      <c r="U170" s="35"/>
      <c r="V170" s="35"/>
      <c r="W170" s="35"/>
      <c r="X170" s="35"/>
      <c r="Y170" s="35"/>
      <c r="Z170" s="35"/>
      <c r="AA170" s="35"/>
      <c r="AB170" s="35"/>
      <c r="AC170" s="35"/>
      <c r="AD170" s="35"/>
      <c r="AE170" s="35"/>
      <c r="AT170" s="18" t="s">
        <v>140</v>
      </c>
      <c r="AU170" s="18" t="s">
        <v>81</v>
      </c>
    </row>
    <row r="171" spans="1:65" s="2" customFormat="1" ht="6.9" customHeight="1">
      <c r="A171" s="35"/>
      <c r="B171" s="55"/>
      <c r="C171" s="56"/>
      <c r="D171" s="56"/>
      <c r="E171" s="56"/>
      <c r="F171" s="56"/>
      <c r="G171" s="56"/>
      <c r="H171" s="56"/>
      <c r="I171" s="56"/>
      <c r="J171" s="56"/>
      <c r="K171" s="56"/>
      <c r="L171" s="40"/>
      <c r="M171" s="35"/>
      <c r="O171" s="35"/>
      <c r="P171" s="35"/>
      <c r="Q171" s="35"/>
      <c r="R171" s="35"/>
      <c r="S171" s="35"/>
      <c r="T171" s="35"/>
      <c r="U171" s="35"/>
      <c r="V171" s="35"/>
      <c r="W171" s="35"/>
      <c r="X171" s="35"/>
      <c r="Y171" s="35"/>
      <c r="Z171" s="35"/>
      <c r="AA171" s="35"/>
      <c r="AB171" s="35"/>
      <c r="AC171" s="35"/>
      <c r="AD171" s="35"/>
      <c r="AE171" s="35"/>
    </row>
  </sheetData>
  <sheetProtection algorithmName="SHA-512" hashValue="I0+xjPJEIiwVWVqkW+jEb3uTSPlpRhvFx9lgz1wPPMVh9/GdE9c4PKITa2kH6HomM8hOZ3R9ByCzi+qERyZxkA==" saltValue="MzZuq1wlfK0DyFeNDxpDSEOcIPYj5AawgI+MCG0XKZho2l/GKJW2M3nbFX1RcA+vjnlZCaiSrIg5rxX6ltg3Ow==" spinCount="100000" sheet="1" objects="1" scenarios="1" formatColumns="0" formatRows="0" autoFilter="0"/>
  <autoFilter ref="C128:K170" xr:uid="{00000000-0009-0000-0000-000005000000}"/>
  <mergeCells count="9">
    <mergeCell ref="E87:H87"/>
    <mergeCell ref="E119:H119"/>
    <mergeCell ref="E121:H12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147"/>
  <sheetViews>
    <sheetView showGridLines="0" workbookViewId="0"/>
  </sheetViews>
  <sheetFormatPr defaultRowHeight="14.4"/>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307"/>
      <c r="M2" s="307"/>
      <c r="N2" s="307"/>
      <c r="O2" s="307"/>
      <c r="P2" s="307"/>
      <c r="Q2" s="307"/>
      <c r="R2" s="307"/>
      <c r="S2" s="307"/>
      <c r="T2" s="307"/>
      <c r="U2" s="307"/>
      <c r="V2" s="307"/>
      <c r="AT2" s="18" t="s">
        <v>98</v>
      </c>
    </row>
    <row r="3" spans="1:46" s="1" customFormat="1" ht="6.9" customHeight="1">
      <c r="B3" s="109"/>
      <c r="C3" s="110"/>
      <c r="D3" s="110"/>
      <c r="E3" s="110"/>
      <c r="F3" s="110"/>
      <c r="G3" s="110"/>
      <c r="H3" s="110"/>
      <c r="I3" s="110"/>
      <c r="J3" s="110"/>
      <c r="K3" s="110"/>
      <c r="L3" s="21"/>
      <c r="AT3" s="18" t="s">
        <v>83</v>
      </c>
    </row>
    <row r="4" spans="1:46" s="1" customFormat="1" ht="24.9" customHeight="1">
      <c r="B4" s="21"/>
      <c r="D4" s="111" t="s">
        <v>99</v>
      </c>
      <c r="L4" s="21"/>
      <c r="M4" s="112" t="s">
        <v>10</v>
      </c>
      <c r="AT4" s="18" t="s">
        <v>4</v>
      </c>
    </row>
    <row r="5" spans="1:46" s="1" customFormat="1" ht="6.9" customHeight="1">
      <c r="B5" s="21"/>
      <c r="L5" s="21"/>
    </row>
    <row r="6" spans="1:46" s="1" customFormat="1" ht="12" customHeight="1">
      <c r="B6" s="21"/>
      <c r="D6" s="113" t="s">
        <v>16</v>
      </c>
      <c r="L6" s="21"/>
    </row>
    <row r="7" spans="1:46" s="1" customFormat="1" ht="16.5" customHeight="1">
      <c r="B7" s="21"/>
      <c r="E7" s="308" t="str">
        <f>'Rekapitulace stavby'!K6</f>
        <v>Stavební úpravy pro obměnu skiagrafického systému 2023</v>
      </c>
      <c r="F7" s="309"/>
      <c r="G7" s="309"/>
      <c r="H7" s="309"/>
      <c r="L7" s="21"/>
    </row>
    <row r="8" spans="1:46" s="2" customFormat="1" ht="12" customHeight="1">
      <c r="A8" s="35"/>
      <c r="B8" s="40"/>
      <c r="C8" s="35"/>
      <c r="D8" s="113" t="s">
        <v>100</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10" t="s">
        <v>1174</v>
      </c>
      <c r="F9" s="311"/>
      <c r="G9" s="311"/>
      <c r="H9" s="311"/>
      <c r="I9" s="35"/>
      <c r="J9" s="35"/>
      <c r="K9" s="35"/>
      <c r="L9" s="52"/>
      <c r="S9" s="35"/>
      <c r="T9" s="35"/>
      <c r="U9" s="35"/>
      <c r="V9" s="35"/>
      <c r="W9" s="35"/>
      <c r="X9" s="35"/>
      <c r="Y9" s="35"/>
      <c r="Z9" s="35"/>
      <c r="AA9" s="35"/>
      <c r="AB9" s="35"/>
      <c r="AC9" s="35"/>
      <c r="AD9" s="35"/>
      <c r="AE9" s="35"/>
    </row>
    <row r="10" spans="1:46" s="2" customFormat="1" ht="10.199999999999999">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18</v>
      </c>
      <c r="E11" s="35"/>
      <c r="F11" s="114" t="s">
        <v>1</v>
      </c>
      <c r="G11" s="35"/>
      <c r="H11" s="35"/>
      <c r="I11" s="113" t="s">
        <v>19</v>
      </c>
      <c r="J11" s="114"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20</v>
      </c>
      <c r="E12" s="35"/>
      <c r="F12" s="114" t="s">
        <v>21</v>
      </c>
      <c r="G12" s="35"/>
      <c r="H12" s="35"/>
      <c r="I12" s="113" t="s">
        <v>22</v>
      </c>
      <c r="J12" s="115" t="str">
        <f>'Rekapitulace stavby'!AN8</f>
        <v>9. 1. 2023</v>
      </c>
      <c r="K12" s="35"/>
      <c r="L12" s="52"/>
      <c r="S12" s="35"/>
      <c r="T12" s="35"/>
      <c r="U12" s="35"/>
      <c r="V12" s="35"/>
      <c r="W12" s="35"/>
      <c r="X12" s="35"/>
      <c r="Y12" s="35"/>
      <c r="Z12" s="35"/>
      <c r="AA12" s="35"/>
      <c r="AB12" s="35"/>
      <c r="AC12" s="35"/>
      <c r="AD12" s="35"/>
      <c r="AE12" s="35"/>
    </row>
    <row r="13" spans="1:46" s="2" customFormat="1" ht="10.8"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24</v>
      </c>
      <c r="E14" s="35"/>
      <c r="F14" s="35"/>
      <c r="G14" s="35"/>
      <c r="H14" s="35"/>
      <c r="I14" s="113" t="s">
        <v>25</v>
      </c>
      <c r="J14" s="114" t="str">
        <f>IF('Rekapitulace stavby'!AN10="","",'Rekapitulace stavby'!AN10)</f>
        <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tr">
        <f>IF('Rekapitulace stavby'!E11="","",'Rekapitulace stavby'!E11)</f>
        <v xml:space="preserve"> </v>
      </c>
      <c r="F15" s="35"/>
      <c r="G15" s="35"/>
      <c r="H15" s="35"/>
      <c r="I15" s="113" t="s">
        <v>26</v>
      </c>
      <c r="J15" s="114" t="str">
        <f>IF('Rekapitulace stavby'!AN11="","",'Rekapitulace stavby'!AN11)</f>
        <v/>
      </c>
      <c r="K15" s="35"/>
      <c r="L15" s="52"/>
      <c r="S15" s="35"/>
      <c r="T15" s="35"/>
      <c r="U15" s="35"/>
      <c r="V15" s="35"/>
      <c r="W15" s="35"/>
      <c r="X15" s="35"/>
      <c r="Y15" s="35"/>
      <c r="Z15" s="35"/>
      <c r="AA15" s="35"/>
      <c r="AB15" s="35"/>
      <c r="AC15" s="35"/>
      <c r="AD15" s="35"/>
      <c r="AE15" s="35"/>
    </row>
    <row r="16" spans="1:46" s="2" customFormat="1" ht="6.9"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27</v>
      </c>
      <c r="E17" s="35"/>
      <c r="F17" s="35"/>
      <c r="G17" s="35"/>
      <c r="H17" s="35"/>
      <c r="I17" s="113"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12" t="str">
        <f>'Rekapitulace stavby'!E14</f>
        <v>Vyplň údaj</v>
      </c>
      <c r="F18" s="313"/>
      <c r="G18" s="313"/>
      <c r="H18" s="313"/>
      <c r="I18" s="113" t="s">
        <v>26</v>
      </c>
      <c r="J18" s="31" t="str">
        <f>'Rekapitulace stavby'!AN14</f>
        <v>Vyplň údaj</v>
      </c>
      <c r="K18" s="35"/>
      <c r="L18" s="52"/>
      <c r="S18" s="35"/>
      <c r="T18" s="35"/>
      <c r="U18" s="35"/>
      <c r="V18" s="35"/>
      <c r="W18" s="35"/>
      <c r="X18" s="35"/>
      <c r="Y18" s="35"/>
      <c r="Z18" s="35"/>
      <c r="AA18" s="35"/>
      <c r="AB18" s="35"/>
      <c r="AC18" s="35"/>
      <c r="AD18" s="35"/>
      <c r="AE18" s="35"/>
    </row>
    <row r="19" spans="1:31" s="2" customFormat="1" ht="6.9"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29</v>
      </c>
      <c r="E20" s="35"/>
      <c r="F20" s="35"/>
      <c r="G20" s="35"/>
      <c r="H20" s="35"/>
      <c r="I20" s="113" t="s">
        <v>25</v>
      </c>
      <c r="J20" s="114" t="str">
        <f>IF('Rekapitulace stavby'!AN16="","",'Rekapitulace stavby'!AN16)</f>
        <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tr">
        <f>IF('Rekapitulace stavby'!E17="","",'Rekapitulace stavby'!E17)</f>
        <v xml:space="preserve"> </v>
      </c>
      <c r="F21" s="35"/>
      <c r="G21" s="35"/>
      <c r="H21" s="35"/>
      <c r="I21" s="113" t="s">
        <v>26</v>
      </c>
      <c r="J21" s="114" t="str">
        <f>IF('Rekapitulace stavby'!AN17="","",'Rekapitulace stavby'!AN17)</f>
        <v/>
      </c>
      <c r="K21" s="35"/>
      <c r="L21" s="52"/>
      <c r="S21" s="35"/>
      <c r="T21" s="35"/>
      <c r="U21" s="35"/>
      <c r="V21" s="35"/>
      <c r="W21" s="35"/>
      <c r="X21" s="35"/>
      <c r="Y21" s="35"/>
      <c r="Z21" s="35"/>
      <c r="AA21" s="35"/>
      <c r="AB21" s="35"/>
      <c r="AC21" s="35"/>
      <c r="AD21" s="35"/>
      <c r="AE21" s="35"/>
    </row>
    <row r="22" spans="1:31" s="2" customFormat="1" ht="6.9"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31</v>
      </c>
      <c r="E23" s="35"/>
      <c r="F23" s="35"/>
      <c r="G23" s="35"/>
      <c r="H23" s="35"/>
      <c r="I23" s="113" t="s">
        <v>25</v>
      </c>
      <c r="J23" s="114" t="str">
        <f>IF('Rekapitulace stavby'!AN19="","",'Rekapitulace stavby'!AN19)</f>
        <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tr">
        <f>IF('Rekapitulace stavby'!E20="","",'Rekapitulace stavby'!E20)</f>
        <v xml:space="preserve"> </v>
      </c>
      <c r="F24" s="35"/>
      <c r="G24" s="35"/>
      <c r="H24" s="35"/>
      <c r="I24" s="113" t="s">
        <v>26</v>
      </c>
      <c r="J24" s="114" t="str">
        <f>IF('Rekapitulace stavby'!AN20="","",'Rekapitulace stavby'!AN20)</f>
        <v/>
      </c>
      <c r="K24" s="35"/>
      <c r="L24" s="52"/>
      <c r="S24" s="35"/>
      <c r="T24" s="35"/>
      <c r="U24" s="35"/>
      <c r="V24" s="35"/>
      <c r="W24" s="35"/>
      <c r="X24" s="35"/>
      <c r="Y24" s="35"/>
      <c r="Z24" s="35"/>
      <c r="AA24" s="35"/>
      <c r="AB24" s="35"/>
      <c r="AC24" s="35"/>
      <c r="AD24" s="35"/>
      <c r="AE24" s="35"/>
    </row>
    <row r="25" spans="1:31" s="2" customFormat="1" ht="6.9"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32</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14" t="s">
        <v>1</v>
      </c>
      <c r="F27" s="314"/>
      <c r="G27" s="314"/>
      <c r="H27" s="314"/>
      <c r="I27" s="116"/>
      <c r="J27" s="116"/>
      <c r="K27" s="116"/>
      <c r="L27" s="118"/>
      <c r="S27" s="116"/>
      <c r="T27" s="116"/>
      <c r="U27" s="116"/>
      <c r="V27" s="116"/>
      <c r="W27" s="116"/>
      <c r="X27" s="116"/>
      <c r="Y27" s="116"/>
      <c r="Z27" s="116"/>
      <c r="AA27" s="116"/>
      <c r="AB27" s="116"/>
      <c r="AC27" s="116"/>
      <c r="AD27" s="116"/>
      <c r="AE27" s="116"/>
    </row>
    <row r="28" spans="1:31" s="2" customFormat="1" ht="6.9"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33</v>
      </c>
      <c r="E30" s="35"/>
      <c r="F30" s="35"/>
      <c r="G30" s="35"/>
      <c r="H30" s="35"/>
      <c r="I30" s="35"/>
      <c r="J30" s="121">
        <f>ROUND(J122, 2)</f>
        <v>0</v>
      </c>
      <c r="K30" s="35"/>
      <c r="L30" s="52"/>
      <c r="S30" s="35"/>
      <c r="T30" s="35"/>
      <c r="U30" s="35"/>
      <c r="V30" s="35"/>
      <c r="W30" s="35"/>
      <c r="X30" s="35"/>
      <c r="Y30" s="35"/>
      <c r="Z30" s="35"/>
      <c r="AA30" s="35"/>
      <c r="AB30" s="35"/>
      <c r="AC30" s="35"/>
      <c r="AD30" s="35"/>
      <c r="AE30" s="35"/>
    </row>
    <row r="31" spans="1:31" s="2" customFormat="1" ht="6.9"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 customHeight="1">
      <c r="A32" s="35"/>
      <c r="B32" s="40"/>
      <c r="C32" s="35"/>
      <c r="D32" s="35"/>
      <c r="E32" s="35"/>
      <c r="F32" s="122" t="s">
        <v>35</v>
      </c>
      <c r="G32" s="35"/>
      <c r="H32" s="35"/>
      <c r="I32" s="122" t="s">
        <v>34</v>
      </c>
      <c r="J32" s="122" t="s">
        <v>36</v>
      </c>
      <c r="K32" s="35"/>
      <c r="L32" s="52"/>
      <c r="S32" s="35"/>
      <c r="T32" s="35"/>
      <c r="U32" s="35"/>
      <c r="V32" s="35"/>
      <c r="W32" s="35"/>
      <c r="X32" s="35"/>
      <c r="Y32" s="35"/>
      <c r="Z32" s="35"/>
      <c r="AA32" s="35"/>
      <c r="AB32" s="35"/>
      <c r="AC32" s="35"/>
      <c r="AD32" s="35"/>
      <c r="AE32" s="35"/>
    </row>
    <row r="33" spans="1:31" s="2" customFormat="1" ht="14.4" customHeight="1">
      <c r="A33" s="35"/>
      <c r="B33" s="40"/>
      <c r="C33" s="35"/>
      <c r="D33" s="123" t="s">
        <v>37</v>
      </c>
      <c r="E33" s="113" t="s">
        <v>38</v>
      </c>
      <c r="F33" s="124">
        <f>ROUND((SUM(BE122:BE146)),  2)</f>
        <v>0</v>
      </c>
      <c r="G33" s="35"/>
      <c r="H33" s="35"/>
      <c r="I33" s="125">
        <v>0.21</v>
      </c>
      <c r="J33" s="124">
        <f>ROUND(((SUM(BE122:BE146))*I33),  2)</f>
        <v>0</v>
      </c>
      <c r="K33" s="35"/>
      <c r="L33" s="52"/>
      <c r="S33" s="35"/>
      <c r="T33" s="35"/>
      <c r="U33" s="35"/>
      <c r="V33" s="35"/>
      <c r="W33" s="35"/>
      <c r="X33" s="35"/>
      <c r="Y33" s="35"/>
      <c r="Z33" s="35"/>
      <c r="AA33" s="35"/>
      <c r="AB33" s="35"/>
      <c r="AC33" s="35"/>
      <c r="AD33" s="35"/>
      <c r="AE33" s="35"/>
    </row>
    <row r="34" spans="1:31" s="2" customFormat="1" ht="14.4" customHeight="1">
      <c r="A34" s="35"/>
      <c r="B34" s="40"/>
      <c r="C34" s="35"/>
      <c r="D34" s="35"/>
      <c r="E34" s="113" t="s">
        <v>39</v>
      </c>
      <c r="F34" s="124">
        <f>ROUND((SUM(BF122:BF146)),  2)</f>
        <v>0</v>
      </c>
      <c r="G34" s="35"/>
      <c r="H34" s="35"/>
      <c r="I34" s="125">
        <v>0.15</v>
      </c>
      <c r="J34" s="124">
        <f>ROUND(((SUM(BF122:BF146))*I34),  2)</f>
        <v>0</v>
      </c>
      <c r="K34" s="35"/>
      <c r="L34" s="52"/>
      <c r="S34" s="35"/>
      <c r="T34" s="35"/>
      <c r="U34" s="35"/>
      <c r="V34" s="35"/>
      <c r="W34" s="35"/>
      <c r="X34" s="35"/>
      <c r="Y34" s="35"/>
      <c r="Z34" s="35"/>
      <c r="AA34" s="35"/>
      <c r="AB34" s="35"/>
      <c r="AC34" s="35"/>
      <c r="AD34" s="35"/>
      <c r="AE34" s="35"/>
    </row>
    <row r="35" spans="1:31" s="2" customFormat="1" ht="14.4" hidden="1" customHeight="1">
      <c r="A35" s="35"/>
      <c r="B35" s="40"/>
      <c r="C35" s="35"/>
      <c r="D35" s="35"/>
      <c r="E35" s="113" t="s">
        <v>40</v>
      </c>
      <c r="F35" s="124">
        <f>ROUND((SUM(BG122:BG146)),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 hidden="1" customHeight="1">
      <c r="A36" s="35"/>
      <c r="B36" s="40"/>
      <c r="C36" s="35"/>
      <c r="D36" s="35"/>
      <c r="E36" s="113" t="s">
        <v>41</v>
      </c>
      <c r="F36" s="124">
        <f>ROUND((SUM(BH122:BH146)),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 hidden="1" customHeight="1">
      <c r="A37" s="35"/>
      <c r="B37" s="40"/>
      <c r="C37" s="35"/>
      <c r="D37" s="35"/>
      <c r="E37" s="113" t="s">
        <v>42</v>
      </c>
      <c r="F37" s="124">
        <f>ROUND((SUM(BI122:BI146)),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43</v>
      </c>
      <c r="E39" s="128"/>
      <c r="F39" s="128"/>
      <c r="G39" s="129" t="s">
        <v>44</v>
      </c>
      <c r="H39" s="130" t="s">
        <v>45</v>
      </c>
      <c r="I39" s="128"/>
      <c r="J39" s="131">
        <f>SUM(J30:J37)</f>
        <v>0</v>
      </c>
      <c r="K39" s="132"/>
      <c r="L39" s="52"/>
      <c r="S39" s="35"/>
      <c r="T39" s="35"/>
      <c r="U39" s="35"/>
      <c r="V39" s="35"/>
      <c r="W39" s="35"/>
      <c r="X39" s="35"/>
      <c r="Y39" s="35"/>
      <c r="Z39" s="35"/>
      <c r="AA39" s="35"/>
      <c r="AB39" s="35"/>
      <c r="AC39" s="35"/>
      <c r="AD39" s="35"/>
      <c r="AE39" s="35"/>
    </row>
    <row r="40" spans="1:31" s="2" customFormat="1" ht="14.4"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 customHeight="1">
      <c r="B41" s="21"/>
      <c r="L41" s="21"/>
    </row>
    <row r="42" spans="1:31" s="1" customFormat="1" ht="14.4" customHeight="1">
      <c r="B42" s="21"/>
      <c r="L42" s="21"/>
    </row>
    <row r="43" spans="1:31" s="1" customFormat="1" ht="14.4" customHeight="1">
      <c r="B43" s="21"/>
      <c r="L43" s="21"/>
    </row>
    <row r="44" spans="1:31" s="1" customFormat="1" ht="14.4" customHeight="1">
      <c r="B44" s="21"/>
      <c r="L44" s="21"/>
    </row>
    <row r="45" spans="1:31" s="1" customFormat="1" ht="14.4" customHeight="1">
      <c r="B45" s="21"/>
      <c r="L45" s="21"/>
    </row>
    <row r="46" spans="1:31" s="1" customFormat="1" ht="14.4" customHeight="1">
      <c r="B46" s="21"/>
      <c r="L46" s="21"/>
    </row>
    <row r="47" spans="1:31" s="1" customFormat="1" ht="14.4" customHeight="1">
      <c r="B47" s="21"/>
      <c r="L47" s="21"/>
    </row>
    <row r="48" spans="1:31" s="1" customFormat="1" ht="14.4" customHeight="1">
      <c r="B48" s="21"/>
      <c r="L48" s="21"/>
    </row>
    <row r="49" spans="1:31" s="1" customFormat="1" ht="14.4" customHeight="1">
      <c r="B49" s="21"/>
      <c r="L49" s="21"/>
    </row>
    <row r="50" spans="1:31" s="2" customFormat="1" ht="14.4" customHeight="1">
      <c r="B50" s="52"/>
      <c r="D50" s="133" t="s">
        <v>46</v>
      </c>
      <c r="E50" s="134"/>
      <c r="F50" s="134"/>
      <c r="G50" s="133" t="s">
        <v>47</v>
      </c>
      <c r="H50" s="134"/>
      <c r="I50" s="134"/>
      <c r="J50" s="134"/>
      <c r="K50" s="134"/>
      <c r="L50" s="52"/>
    </row>
    <row r="51" spans="1:31" ht="10.199999999999999">
      <c r="B51" s="21"/>
      <c r="L51" s="21"/>
    </row>
    <row r="52" spans="1:31" ht="10.199999999999999">
      <c r="B52" s="21"/>
      <c r="L52" s="21"/>
    </row>
    <row r="53" spans="1:31" ht="10.199999999999999">
      <c r="B53" s="21"/>
      <c r="L53" s="21"/>
    </row>
    <row r="54" spans="1:31" ht="10.199999999999999">
      <c r="B54" s="21"/>
      <c r="L54" s="21"/>
    </row>
    <row r="55" spans="1:31" ht="10.199999999999999">
      <c r="B55" s="21"/>
      <c r="L55" s="21"/>
    </row>
    <row r="56" spans="1:31" ht="10.199999999999999">
      <c r="B56" s="21"/>
      <c r="L56" s="21"/>
    </row>
    <row r="57" spans="1:31" ht="10.199999999999999">
      <c r="B57" s="21"/>
      <c r="L57" s="21"/>
    </row>
    <row r="58" spans="1:31" ht="10.199999999999999">
      <c r="B58" s="21"/>
      <c r="L58" s="21"/>
    </row>
    <row r="59" spans="1:31" ht="10.199999999999999">
      <c r="B59" s="21"/>
      <c r="L59" s="21"/>
    </row>
    <row r="60" spans="1:31" ht="10.199999999999999">
      <c r="B60" s="21"/>
      <c r="L60" s="21"/>
    </row>
    <row r="61" spans="1:31" s="2" customFormat="1" ht="13.2">
      <c r="A61" s="35"/>
      <c r="B61" s="40"/>
      <c r="C61" s="35"/>
      <c r="D61" s="135" t="s">
        <v>48</v>
      </c>
      <c r="E61" s="136"/>
      <c r="F61" s="137" t="s">
        <v>49</v>
      </c>
      <c r="G61" s="135" t="s">
        <v>48</v>
      </c>
      <c r="H61" s="136"/>
      <c r="I61" s="136"/>
      <c r="J61" s="138" t="s">
        <v>49</v>
      </c>
      <c r="K61" s="136"/>
      <c r="L61" s="52"/>
      <c r="S61" s="35"/>
      <c r="T61" s="35"/>
      <c r="U61" s="35"/>
      <c r="V61" s="35"/>
      <c r="W61" s="35"/>
      <c r="X61" s="35"/>
      <c r="Y61" s="35"/>
      <c r="Z61" s="35"/>
      <c r="AA61" s="35"/>
      <c r="AB61" s="35"/>
      <c r="AC61" s="35"/>
      <c r="AD61" s="35"/>
      <c r="AE61" s="35"/>
    </row>
    <row r="62" spans="1:31" ht="10.199999999999999">
      <c r="B62" s="21"/>
      <c r="L62" s="21"/>
    </row>
    <row r="63" spans="1:31" ht="10.199999999999999">
      <c r="B63" s="21"/>
      <c r="L63" s="21"/>
    </row>
    <row r="64" spans="1:31" ht="10.199999999999999">
      <c r="B64" s="21"/>
      <c r="L64" s="21"/>
    </row>
    <row r="65" spans="1:31" s="2" customFormat="1" ht="13.2">
      <c r="A65" s="35"/>
      <c r="B65" s="40"/>
      <c r="C65" s="35"/>
      <c r="D65" s="133" t="s">
        <v>50</v>
      </c>
      <c r="E65" s="139"/>
      <c r="F65" s="139"/>
      <c r="G65" s="133" t="s">
        <v>51</v>
      </c>
      <c r="H65" s="139"/>
      <c r="I65" s="139"/>
      <c r="J65" s="139"/>
      <c r="K65" s="139"/>
      <c r="L65" s="52"/>
      <c r="S65" s="35"/>
      <c r="T65" s="35"/>
      <c r="U65" s="35"/>
      <c r="V65" s="35"/>
      <c r="W65" s="35"/>
      <c r="X65" s="35"/>
      <c r="Y65" s="35"/>
      <c r="Z65" s="35"/>
      <c r="AA65" s="35"/>
      <c r="AB65" s="35"/>
      <c r="AC65" s="35"/>
      <c r="AD65" s="35"/>
      <c r="AE65" s="35"/>
    </row>
    <row r="66" spans="1:31" ht="10.199999999999999">
      <c r="B66" s="21"/>
      <c r="L66" s="21"/>
    </row>
    <row r="67" spans="1:31" ht="10.199999999999999">
      <c r="B67" s="21"/>
      <c r="L67" s="21"/>
    </row>
    <row r="68" spans="1:31" ht="10.199999999999999">
      <c r="B68" s="21"/>
      <c r="L68" s="21"/>
    </row>
    <row r="69" spans="1:31" ht="10.199999999999999">
      <c r="B69" s="21"/>
      <c r="L69" s="21"/>
    </row>
    <row r="70" spans="1:31" ht="10.199999999999999">
      <c r="B70" s="21"/>
      <c r="L70" s="21"/>
    </row>
    <row r="71" spans="1:31" ht="10.199999999999999">
      <c r="B71" s="21"/>
      <c r="L71" s="21"/>
    </row>
    <row r="72" spans="1:31" ht="10.199999999999999">
      <c r="B72" s="21"/>
      <c r="L72" s="21"/>
    </row>
    <row r="73" spans="1:31" ht="10.199999999999999">
      <c r="B73" s="21"/>
      <c r="L73" s="21"/>
    </row>
    <row r="74" spans="1:31" ht="10.199999999999999">
      <c r="B74" s="21"/>
      <c r="L74" s="21"/>
    </row>
    <row r="75" spans="1:31" ht="10.199999999999999">
      <c r="B75" s="21"/>
      <c r="L75" s="21"/>
    </row>
    <row r="76" spans="1:31" s="2" customFormat="1" ht="13.2">
      <c r="A76" s="35"/>
      <c r="B76" s="40"/>
      <c r="C76" s="35"/>
      <c r="D76" s="135" t="s">
        <v>48</v>
      </c>
      <c r="E76" s="136"/>
      <c r="F76" s="137" t="s">
        <v>49</v>
      </c>
      <c r="G76" s="135" t="s">
        <v>48</v>
      </c>
      <c r="H76" s="136"/>
      <c r="I76" s="136"/>
      <c r="J76" s="138" t="s">
        <v>49</v>
      </c>
      <c r="K76" s="136"/>
      <c r="L76" s="52"/>
      <c r="S76" s="35"/>
      <c r="T76" s="35"/>
      <c r="U76" s="35"/>
      <c r="V76" s="35"/>
      <c r="W76" s="35"/>
      <c r="X76" s="35"/>
      <c r="Y76" s="35"/>
      <c r="Z76" s="35"/>
      <c r="AA76" s="35"/>
      <c r="AB76" s="35"/>
      <c r="AC76" s="35"/>
      <c r="AD76" s="35"/>
      <c r="AE76" s="35"/>
    </row>
    <row r="77" spans="1:31" s="2" customFormat="1" ht="14.4"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 customHeight="1">
      <c r="A82" s="35"/>
      <c r="B82" s="36"/>
      <c r="C82" s="24" t="s">
        <v>102</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15" t="str">
        <f>E7</f>
        <v>Stavební úpravy pro obměnu skiagrafického systému 2023</v>
      </c>
      <c r="F85" s="316"/>
      <c r="G85" s="316"/>
      <c r="H85" s="316"/>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100</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8" t="str">
        <f>E9</f>
        <v>2021/030/f - VRN</v>
      </c>
      <c r="F87" s="317"/>
      <c r="G87" s="317"/>
      <c r="H87" s="317"/>
      <c r="I87" s="37"/>
      <c r="J87" s="37"/>
      <c r="K87" s="37"/>
      <c r="L87" s="52"/>
      <c r="S87" s="35"/>
      <c r="T87" s="35"/>
      <c r="U87" s="35"/>
      <c r="V87" s="35"/>
      <c r="W87" s="35"/>
      <c r="X87" s="35"/>
      <c r="Y87" s="35"/>
      <c r="Z87" s="35"/>
      <c r="AA87" s="35"/>
      <c r="AB87" s="35"/>
      <c r="AC87" s="35"/>
      <c r="AD87" s="35"/>
      <c r="AE87" s="35"/>
    </row>
    <row r="88" spans="1:47" s="2" customFormat="1" ht="6.9"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 xml:space="preserve"> </v>
      </c>
      <c r="G89" s="37"/>
      <c r="H89" s="37"/>
      <c r="I89" s="30" t="s">
        <v>22</v>
      </c>
      <c r="J89" s="67" t="str">
        <f>IF(J12="","",J12)</f>
        <v>9. 1. 2023</v>
      </c>
      <c r="K89" s="37"/>
      <c r="L89" s="52"/>
      <c r="S89" s="35"/>
      <c r="T89" s="35"/>
      <c r="U89" s="35"/>
      <c r="V89" s="35"/>
      <c r="W89" s="35"/>
      <c r="X89" s="35"/>
      <c r="Y89" s="35"/>
      <c r="Z89" s="35"/>
      <c r="AA89" s="35"/>
      <c r="AB89" s="35"/>
      <c r="AC89" s="35"/>
      <c r="AD89" s="35"/>
      <c r="AE89" s="35"/>
    </row>
    <row r="90" spans="1:47" s="2" customFormat="1" ht="6.9"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15" customHeight="1">
      <c r="A91" s="35"/>
      <c r="B91" s="36"/>
      <c r="C91" s="30" t="s">
        <v>24</v>
      </c>
      <c r="D91" s="37"/>
      <c r="E91" s="37"/>
      <c r="F91" s="28" t="str">
        <f>E15</f>
        <v xml:space="preserve"> </v>
      </c>
      <c r="G91" s="37"/>
      <c r="H91" s="37"/>
      <c r="I91" s="30" t="s">
        <v>29</v>
      </c>
      <c r="J91" s="33" t="str">
        <f>E21</f>
        <v xml:space="preserve"> </v>
      </c>
      <c r="K91" s="37"/>
      <c r="L91" s="52"/>
      <c r="S91" s="35"/>
      <c r="T91" s="35"/>
      <c r="U91" s="35"/>
      <c r="V91" s="35"/>
      <c r="W91" s="35"/>
      <c r="X91" s="35"/>
      <c r="Y91" s="35"/>
      <c r="Z91" s="35"/>
      <c r="AA91" s="35"/>
      <c r="AB91" s="35"/>
      <c r="AC91" s="35"/>
      <c r="AD91" s="35"/>
      <c r="AE91" s="35"/>
    </row>
    <row r="92" spans="1:47" s="2" customFormat="1" ht="15.15" customHeight="1">
      <c r="A92" s="35"/>
      <c r="B92" s="36"/>
      <c r="C92" s="30" t="s">
        <v>27</v>
      </c>
      <c r="D92" s="37"/>
      <c r="E92" s="37"/>
      <c r="F92" s="28" t="str">
        <f>IF(E18="","",E18)</f>
        <v>Vyplň údaj</v>
      </c>
      <c r="G92" s="37"/>
      <c r="H92" s="37"/>
      <c r="I92" s="30" t="s">
        <v>31</v>
      </c>
      <c r="J92" s="33" t="str">
        <f>E24</f>
        <v xml:space="preserve"> </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103</v>
      </c>
      <c r="D94" s="145"/>
      <c r="E94" s="145"/>
      <c r="F94" s="145"/>
      <c r="G94" s="145"/>
      <c r="H94" s="145"/>
      <c r="I94" s="145"/>
      <c r="J94" s="146" t="s">
        <v>104</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8" customHeight="1">
      <c r="A96" s="35"/>
      <c r="B96" s="36"/>
      <c r="C96" s="147" t="s">
        <v>105</v>
      </c>
      <c r="D96" s="37"/>
      <c r="E96" s="37"/>
      <c r="F96" s="37"/>
      <c r="G96" s="37"/>
      <c r="H96" s="37"/>
      <c r="I96" s="37"/>
      <c r="J96" s="85">
        <f>J122</f>
        <v>0</v>
      </c>
      <c r="K96" s="37"/>
      <c r="L96" s="52"/>
      <c r="S96" s="35"/>
      <c r="T96" s="35"/>
      <c r="U96" s="35"/>
      <c r="V96" s="35"/>
      <c r="W96" s="35"/>
      <c r="X96" s="35"/>
      <c r="Y96" s="35"/>
      <c r="Z96" s="35"/>
      <c r="AA96" s="35"/>
      <c r="AB96" s="35"/>
      <c r="AC96" s="35"/>
      <c r="AD96" s="35"/>
      <c r="AE96" s="35"/>
      <c r="AU96" s="18" t="s">
        <v>106</v>
      </c>
    </row>
    <row r="97" spans="1:31" s="9" customFormat="1" ht="24.9" customHeight="1">
      <c r="B97" s="148"/>
      <c r="C97" s="149"/>
      <c r="D97" s="150" t="s">
        <v>1175</v>
      </c>
      <c r="E97" s="151"/>
      <c r="F97" s="151"/>
      <c r="G97" s="151"/>
      <c r="H97" s="151"/>
      <c r="I97" s="151"/>
      <c r="J97" s="152">
        <f>J123</f>
        <v>0</v>
      </c>
      <c r="K97" s="149"/>
      <c r="L97" s="153"/>
    </row>
    <row r="98" spans="1:31" s="10" customFormat="1" ht="19.95" customHeight="1">
      <c r="B98" s="154"/>
      <c r="C98" s="155"/>
      <c r="D98" s="156" t="s">
        <v>1176</v>
      </c>
      <c r="E98" s="157"/>
      <c r="F98" s="157"/>
      <c r="G98" s="157"/>
      <c r="H98" s="157"/>
      <c r="I98" s="157"/>
      <c r="J98" s="158">
        <f>J124</f>
        <v>0</v>
      </c>
      <c r="K98" s="155"/>
      <c r="L98" s="159"/>
    </row>
    <row r="99" spans="1:31" s="10" customFormat="1" ht="19.95" customHeight="1">
      <c r="B99" s="154"/>
      <c r="C99" s="155"/>
      <c r="D99" s="156" t="s">
        <v>1177</v>
      </c>
      <c r="E99" s="157"/>
      <c r="F99" s="157"/>
      <c r="G99" s="157"/>
      <c r="H99" s="157"/>
      <c r="I99" s="157"/>
      <c r="J99" s="158">
        <f>J131</f>
        <v>0</v>
      </c>
      <c r="K99" s="155"/>
      <c r="L99" s="159"/>
    </row>
    <row r="100" spans="1:31" s="10" customFormat="1" ht="19.95" customHeight="1">
      <c r="B100" s="154"/>
      <c r="C100" s="155"/>
      <c r="D100" s="156" t="s">
        <v>1178</v>
      </c>
      <c r="E100" s="157"/>
      <c r="F100" s="157"/>
      <c r="G100" s="157"/>
      <c r="H100" s="157"/>
      <c r="I100" s="157"/>
      <c r="J100" s="158">
        <f>J135</f>
        <v>0</v>
      </c>
      <c r="K100" s="155"/>
      <c r="L100" s="159"/>
    </row>
    <row r="101" spans="1:31" s="10" customFormat="1" ht="19.95" customHeight="1">
      <c r="B101" s="154"/>
      <c r="C101" s="155"/>
      <c r="D101" s="156" t="s">
        <v>1179</v>
      </c>
      <c r="E101" s="157"/>
      <c r="F101" s="157"/>
      <c r="G101" s="157"/>
      <c r="H101" s="157"/>
      <c r="I101" s="157"/>
      <c r="J101" s="158">
        <f>J139</f>
        <v>0</v>
      </c>
      <c r="K101" s="155"/>
      <c r="L101" s="159"/>
    </row>
    <row r="102" spans="1:31" s="10" customFormat="1" ht="19.95" customHeight="1">
      <c r="B102" s="154"/>
      <c r="C102" s="155"/>
      <c r="D102" s="156" t="s">
        <v>1180</v>
      </c>
      <c r="E102" s="157"/>
      <c r="F102" s="157"/>
      <c r="G102" s="157"/>
      <c r="H102" s="157"/>
      <c r="I102" s="157"/>
      <c r="J102" s="158">
        <f>J143</f>
        <v>0</v>
      </c>
      <c r="K102" s="155"/>
      <c r="L102" s="159"/>
    </row>
    <row r="103" spans="1:31" s="2" customFormat="1" ht="21.75" customHeight="1">
      <c r="A103" s="35"/>
      <c r="B103" s="36"/>
      <c r="C103" s="37"/>
      <c r="D103" s="37"/>
      <c r="E103" s="37"/>
      <c r="F103" s="37"/>
      <c r="G103" s="37"/>
      <c r="H103" s="37"/>
      <c r="I103" s="37"/>
      <c r="J103" s="37"/>
      <c r="K103" s="37"/>
      <c r="L103" s="52"/>
      <c r="S103" s="35"/>
      <c r="T103" s="35"/>
      <c r="U103" s="35"/>
      <c r="V103" s="35"/>
      <c r="W103" s="35"/>
      <c r="X103" s="35"/>
      <c r="Y103" s="35"/>
      <c r="Z103" s="35"/>
      <c r="AA103" s="35"/>
      <c r="AB103" s="35"/>
      <c r="AC103" s="35"/>
      <c r="AD103" s="35"/>
      <c r="AE103" s="35"/>
    </row>
    <row r="104" spans="1:31" s="2" customFormat="1" ht="6.9" customHeight="1">
      <c r="A104" s="35"/>
      <c r="B104" s="55"/>
      <c r="C104" s="56"/>
      <c r="D104" s="56"/>
      <c r="E104" s="56"/>
      <c r="F104" s="56"/>
      <c r="G104" s="56"/>
      <c r="H104" s="56"/>
      <c r="I104" s="56"/>
      <c r="J104" s="56"/>
      <c r="K104" s="56"/>
      <c r="L104" s="52"/>
      <c r="S104" s="35"/>
      <c r="T104" s="35"/>
      <c r="U104" s="35"/>
      <c r="V104" s="35"/>
      <c r="W104" s="35"/>
      <c r="X104" s="35"/>
      <c r="Y104" s="35"/>
      <c r="Z104" s="35"/>
      <c r="AA104" s="35"/>
      <c r="AB104" s="35"/>
      <c r="AC104" s="35"/>
      <c r="AD104" s="35"/>
      <c r="AE104" s="35"/>
    </row>
    <row r="108" spans="1:31" s="2" customFormat="1" ht="6.9" customHeight="1">
      <c r="A108" s="35"/>
      <c r="B108" s="57"/>
      <c r="C108" s="58"/>
      <c r="D108" s="58"/>
      <c r="E108" s="58"/>
      <c r="F108" s="58"/>
      <c r="G108" s="58"/>
      <c r="H108" s="58"/>
      <c r="I108" s="58"/>
      <c r="J108" s="58"/>
      <c r="K108" s="58"/>
      <c r="L108" s="52"/>
      <c r="S108" s="35"/>
      <c r="T108" s="35"/>
      <c r="U108" s="35"/>
      <c r="V108" s="35"/>
      <c r="W108" s="35"/>
      <c r="X108" s="35"/>
      <c r="Y108" s="35"/>
      <c r="Z108" s="35"/>
      <c r="AA108" s="35"/>
      <c r="AB108" s="35"/>
      <c r="AC108" s="35"/>
      <c r="AD108" s="35"/>
      <c r="AE108" s="35"/>
    </row>
    <row r="109" spans="1:31" s="2" customFormat="1" ht="24.9" customHeight="1">
      <c r="A109" s="35"/>
      <c r="B109" s="36"/>
      <c r="C109" s="24" t="s">
        <v>116</v>
      </c>
      <c r="D109" s="37"/>
      <c r="E109" s="37"/>
      <c r="F109" s="37"/>
      <c r="G109" s="37"/>
      <c r="H109" s="37"/>
      <c r="I109" s="37"/>
      <c r="J109" s="37"/>
      <c r="K109" s="37"/>
      <c r="L109" s="52"/>
      <c r="S109" s="35"/>
      <c r="T109" s="35"/>
      <c r="U109" s="35"/>
      <c r="V109" s="35"/>
      <c r="W109" s="35"/>
      <c r="X109" s="35"/>
      <c r="Y109" s="35"/>
      <c r="Z109" s="35"/>
      <c r="AA109" s="35"/>
      <c r="AB109" s="35"/>
      <c r="AC109" s="35"/>
      <c r="AD109" s="35"/>
      <c r="AE109" s="35"/>
    </row>
    <row r="110" spans="1:31" s="2" customFormat="1" ht="6.9" customHeight="1">
      <c r="A110" s="35"/>
      <c r="B110" s="36"/>
      <c r="C110" s="37"/>
      <c r="D110" s="37"/>
      <c r="E110" s="37"/>
      <c r="F110" s="37"/>
      <c r="G110" s="37"/>
      <c r="H110" s="37"/>
      <c r="I110" s="37"/>
      <c r="J110" s="37"/>
      <c r="K110" s="37"/>
      <c r="L110" s="52"/>
      <c r="S110" s="35"/>
      <c r="T110" s="35"/>
      <c r="U110" s="35"/>
      <c r="V110" s="35"/>
      <c r="W110" s="35"/>
      <c r="X110" s="35"/>
      <c r="Y110" s="35"/>
      <c r="Z110" s="35"/>
      <c r="AA110" s="35"/>
      <c r="AB110" s="35"/>
      <c r="AC110" s="35"/>
      <c r="AD110" s="35"/>
      <c r="AE110" s="35"/>
    </row>
    <row r="111" spans="1:31" s="2" customFormat="1" ht="12" customHeight="1">
      <c r="A111" s="35"/>
      <c r="B111" s="36"/>
      <c r="C111" s="30" t="s">
        <v>16</v>
      </c>
      <c r="D111" s="37"/>
      <c r="E111" s="37"/>
      <c r="F111" s="37"/>
      <c r="G111" s="37"/>
      <c r="H111" s="37"/>
      <c r="I111" s="37"/>
      <c r="J111" s="37"/>
      <c r="K111" s="37"/>
      <c r="L111" s="52"/>
      <c r="S111" s="35"/>
      <c r="T111" s="35"/>
      <c r="U111" s="35"/>
      <c r="V111" s="35"/>
      <c r="W111" s="35"/>
      <c r="X111" s="35"/>
      <c r="Y111" s="35"/>
      <c r="Z111" s="35"/>
      <c r="AA111" s="35"/>
      <c r="AB111" s="35"/>
      <c r="AC111" s="35"/>
      <c r="AD111" s="35"/>
      <c r="AE111" s="35"/>
    </row>
    <row r="112" spans="1:31" s="2" customFormat="1" ht="16.5" customHeight="1">
      <c r="A112" s="35"/>
      <c r="B112" s="36"/>
      <c r="C112" s="37"/>
      <c r="D112" s="37"/>
      <c r="E112" s="315" t="str">
        <f>E7</f>
        <v>Stavební úpravy pro obměnu skiagrafického systému 2023</v>
      </c>
      <c r="F112" s="316"/>
      <c r="G112" s="316"/>
      <c r="H112" s="316"/>
      <c r="I112" s="37"/>
      <c r="J112" s="37"/>
      <c r="K112" s="37"/>
      <c r="L112" s="52"/>
      <c r="S112" s="35"/>
      <c r="T112" s="35"/>
      <c r="U112" s="35"/>
      <c r="V112" s="35"/>
      <c r="W112" s="35"/>
      <c r="X112" s="35"/>
      <c r="Y112" s="35"/>
      <c r="Z112" s="35"/>
      <c r="AA112" s="35"/>
      <c r="AB112" s="35"/>
      <c r="AC112" s="35"/>
      <c r="AD112" s="35"/>
      <c r="AE112" s="35"/>
    </row>
    <row r="113" spans="1:65" s="2" customFormat="1" ht="12" customHeight="1">
      <c r="A113" s="35"/>
      <c r="B113" s="36"/>
      <c r="C113" s="30" t="s">
        <v>100</v>
      </c>
      <c r="D113" s="37"/>
      <c r="E113" s="37"/>
      <c r="F113" s="37"/>
      <c r="G113" s="37"/>
      <c r="H113" s="37"/>
      <c r="I113" s="37"/>
      <c r="J113" s="37"/>
      <c r="K113" s="37"/>
      <c r="L113" s="52"/>
      <c r="S113" s="35"/>
      <c r="T113" s="35"/>
      <c r="U113" s="35"/>
      <c r="V113" s="35"/>
      <c r="W113" s="35"/>
      <c r="X113" s="35"/>
      <c r="Y113" s="35"/>
      <c r="Z113" s="35"/>
      <c r="AA113" s="35"/>
      <c r="AB113" s="35"/>
      <c r="AC113" s="35"/>
      <c r="AD113" s="35"/>
      <c r="AE113" s="35"/>
    </row>
    <row r="114" spans="1:65" s="2" customFormat="1" ht="16.5" customHeight="1">
      <c r="A114" s="35"/>
      <c r="B114" s="36"/>
      <c r="C114" s="37"/>
      <c r="D114" s="37"/>
      <c r="E114" s="268" t="str">
        <f>E9</f>
        <v>2021/030/f - VRN</v>
      </c>
      <c r="F114" s="317"/>
      <c r="G114" s="317"/>
      <c r="H114" s="317"/>
      <c r="I114" s="37"/>
      <c r="J114" s="37"/>
      <c r="K114" s="37"/>
      <c r="L114" s="52"/>
      <c r="S114" s="35"/>
      <c r="T114" s="35"/>
      <c r="U114" s="35"/>
      <c r="V114" s="35"/>
      <c r="W114" s="35"/>
      <c r="X114" s="35"/>
      <c r="Y114" s="35"/>
      <c r="Z114" s="35"/>
      <c r="AA114" s="35"/>
      <c r="AB114" s="35"/>
      <c r="AC114" s="35"/>
      <c r="AD114" s="35"/>
      <c r="AE114" s="35"/>
    </row>
    <row r="115" spans="1:65" s="2" customFormat="1" ht="6.9" customHeight="1">
      <c r="A115" s="35"/>
      <c r="B115" s="36"/>
      <c r="C115" s="37"/>
      <c r="D115" s="37"/>
      <c r="E115" s="37"/>
      <c r="F115" s="37"/>
      <c r="G115" s="37"/>
      <c r="H115" s="37"/>
      <c r="I115" s="37"/>
      <c r="J115" s="37"/>
      <c r="K115" s="37"/>
      <c r="L115" s="52"/>
      <c r="S115" s="35"/>
      <c r="T115" s="35"/>
      <c r="U115" s="35"/>
      <c r="V115" s="35"/>
      <c r="W115" s="35"/>
      <c r="X115" s="35"/>
      <c r="Y115" s="35"/>
      <c r="Z115" s="35"/>
      <c r="AA115" s="35"/>
      <c r="AB115" s="35"/>
      <c r="AC115" s="35"/>
      <c r="AD115" s="35"/>
      <c r="AE115" s="35"/>
    </row>
    <row r="116" spans="1:65" s="2" customFormat="1" ht="12" customHeight="1">
      <c r="A116" s="35"/>
      <c r="B116" s="36"/>
      <c r="C116" s="30" t="s">
        <v>20</v>
      </c>
      <c r="D116" s="37"/>
      <c r="E116" s="37"/>
      <c r="F116" s="28" t="str">
        <f>F12</f>
        <v xml:space="preserve"> </v>
      </c>
      <c r="G116" s="37"/>
      <c r="H116" s="37"/>
      <c r="I116" s="30" t="s">
        <v>22</v>
      </c>
      <c r="J116" s="67" t="str">
        <f>IF(J12="","",J12)</f>
        <v>9. 1. 2023</v>
      </c>
      <c r="K116" s="37"/>
      <c r="L116" s="52"/>
      <c r="S116" s="35"/>
      <c r="T116" s="35"/>
      <c r="U116" s="35"/>
      <c r="V116" s="35"/>
      <c r="W116" s="35"/>
      <c r="X116" s="35"/>
      <c r="Y116" s="35"/>
      <c r="Z116" s="35"/>
      <c r="AA116" s="35"/>
      <c r="AB116" s="35"/>
      <c r="AC116" s="35"/>
      <c r="AD116" s="35"/>
      <c r="AE116" s="35"/>
    </row>
    <row r="117" spans="1:65" s="2" customFormat="1" ht="6.9" customHeight="1">
      <c r="A117" s="35"/>
      <c r="B117" s="36"/>
      <c r="C117" s="37"/>
      <c r="D117" s="37"/>
      <c r="E117" s="37"/>
      <c r="F117" s="37"/>
      <c r="G117" s="37"/>
      <c r="H117" s="37"/>
      <c r="I117" s="37"/>
      <c r="J117" s="37"/>
      <c r="K117" s="37"/>
      <c r="L117" s="52"/>
      <c r="S117" s="35"/>
      <c r="T117" s="35"/>
      <c r="U117" s="35"/>
      <c r="V117" s="35"/>
      <c r="W117" s="35"/>
      <c r="X117" s="35"/>
      <c r="Y117" s="35"/>
      <c r="Z117" s="35"/>
      <c r="AA117" s="35"/>
      <c r="AB117" s="35"/>
      <c r="AC117" s="35"/>
      <c r="AD117" s="35"/>
      <c r="AE117" s="35"/>
    </row>
    <row r="118" spans="1:65" s="2" customFormat="1" ht="15.15" customHeight="1">
      <c r="A118" s="35"/>
      <c r="B118" s="36"/>
      <c r="C118" s="30" t="s">
        <v>24</v>
      </c>
      <c r="D118" s="37"/>
      <c r="E118" s="37"/>
      <c r="F118" s="28" t="str">
        <f>E15</f>
        <v xml:space="preserve"> </v>
      </c>
      <c r="G118" s="37"/>
      <c r="H118" s="37"/>
      <c r="I118" s="30" t="s">
        <v>29</v>
      </c>
      <c r="J118" s="33" t="str">
        <f>E21</f>
        <v xml:space="preserve"> </v>
      </c>
      <c r="K118" s="37"/>
      <c r="L118" s="52"/>
      <c r="S118" s="35"/>
      <c r="T118" s="35"/>
      <c r="U118" s="35"/>
      <c r="V118" s="35"/>
      <c r="W118" s="35"/>
      <c r="X118" s="35"/>
      <c r="Y118" s="35"/>
      <c r="Z118" s="35"/>
      <c r="AA118" s="35"/>
      <c r="AB118" s="35"/>
      <c r="AC118" s="35"/>
      <c r="AD118" s="35"/>
      <c r="AE118" s="35"/>
    </row>
    <row r="119" spans="1:65" s="2" customFormat="1" ht="15.15" customHeight="1">
      <c r="A119" s="35"/>
      <c r="B119" s="36"/>
      <c r="C119" s="30" t="s">
        <v>27</v>
      </c>
      <c r="D119" s="37"/>
      <c r="E119" s="37"/>
      <c r="F119" s="28" t="str">
        <f>IF(E18="","",E18)</f>
        <v>Vyplň údaj</v>
      </c>
      <c r="G119" s="37"/>
      <c r="H119" s="37"/>
      <c r="I119" s="30" t="s">
        <v>31</v>
      </c>
      <c r="J119" s="33" t="str">
        <f>E24</f>
        <v xml:space="preserve"> </v>
      </c>
      <c r="K119" s="37"/>
      <c r="L119" s="52"/>
      <c r="S119" s="35"/>
      <c r="T119" s="35"/>
      <c r="U119" s="35"/>
      <c r="V119" s="35"/>
      <c r="W119" s="35"/>
      <c r="X119" s="35"/>
      <c r="Y119" s="35"/>
      <c r="Z119" s="35"/>
      <c r="AA119" s="35"/>
      <c r="AB119" s="35"/>
      <c r="AC119" s="35"/>
      <c r="AD119" s="35"/>
      <c r="AE119" s="35"/>
    </row>
    <row r="120" spans="1:65" s="2" customFormat="1" ht="10.35" customHeight="1">
      <c r="A120" s="35"/>
      <c r="B120" s="36"/>
      <c r="C120" s="37"/>
      <c r="D120" s="37"/>
      <c r="E120" s="37"/>
      <c r="F120" s="37"/>
      <c r="G120" s="37"/>
      <c r="H120" s="37"/>
      <c r="I120" s="37"/>
      <c r="J120" s="37"/>
      <c r="K120" s="37"/>
      <c r="L120" s="52"/>
      <c r="S120" s="35"/>
      <c r="T120" s="35"/>
      <c r="U120" s="35"/>
      <c r="V120" s="35"/>
      <c r="W120" s="35"/>
      <c r="X120" s="35"/>
      <c r="Y120" s="35"/>
      <c r="Z120" s="35"/>
      <c r="AA120" s="35"/>
      <c r="AB120" s="35"/>
      <c r="AC120" s="35"/>
      <c r="AD120" s="35"/>
      <c r="AE120" s="35"/>
    </row>
    <row r="121" spans="1:65" s="11" customFormat="1" ht="29.25" customHeight="1">
      <c r="A121" s="160"/>
      <c r="B121" s="161"/>
      <c r="C121" s="162" t="s">
        <v>117</v>
      </c>
      <c r="D121" s="163" t="s">
        <v>58</v>
      </c>
      <c r="E121" s="163" t="s">
        <v>54</v>
      </c>
      <c r="F121" s="163" t="s">
        <v>55</v>
      </c>
      <c r="G121" s="163" t="s">
        <v>118</v>
      </c>
      <c r="H121" s="163" t="s">
        <v>119</v>
      </c>
      <c r="I121" s="163" t="s">
        <v>120</v>
      </c>
      <c r="J121" s="163" t="s">
        <v>104</v>
      </c>
      <c r="K121" s="164" t="s">
        <v>121</v>
      </c>
      <c r="L121" s="165"/>
      <c r="M121" s="76" t="s">
        <v>1</v>
      </c>
      <c r="N121" s="77" t="s">
        <v>37</v>
      </c>
      <c r="O121" s="77" t="s">
        <v>122</v>
      </c>
      <c r="P121" s="77" t="s">
        <v>123</v>
      </c>
      <c r="Q121" s="77" t="s">
        <v>124</v>
      </c>
      <c r="R121" s="77" t="s">
        <v>125</v>
      </c>
      <c r="S121" s="77" t="s">
        <v>126</v>
      </c>
      <c r="T121" s="78" t="s">
        <v>127</v>
      </c>
      <c r="U121" s="160"/>
      <c r="V121" s="160"/>
      <c r="W121" s="160"/>
      <c r="X121" s="160"/>
      <c r="Y121" s="160"/>
      <c r="Z121" s="160"/>
      <c r="AA121" s="160"/>
      <c r="AB121" s="160"/>
      <c r="AC121" s="160"/>
      <c r="AD121" s="160"/>
      <c r="AE121" s="160"/>
    </row>
    <row r="122" spans="1:65" s="2" customFormat="1" ht="22.8" customHeight="1">
      <c r="A122" s="35"/>
      <c r="B122" s="36"/>
      <c r="C122" s="83" t="s">
        <v>128</v>
      </c>
      <c r="D122" s="37"/>
      <c r="E122" s="37"/>
      <c r="F122" s="37"/>
      <c r="G122" s="37"/>
      <c r="H122" s="37"/>
      <c r="I122" s="37"/>
      <c r="J122" s="166">
        <f>BK122</f>
        <v>0</v>
      </c>
      <c r="K122" s="37"/>
      <c r="L122" s="40"/>
      <c r="M122" s="79"/>
      <c r="N122" s="167"/>
      <c r="O122" s="80"/>
      <c r="P122" s="168">
        <f>P123</f>
        <v>0</v>
      </c>
      <c r="Q122" s="80"/>
      <c r="R122" s="168">
        <f>R123</f>
        <v>0</v>
      </c>
      <c r="S122" s="80"/>
      <c r="T122" s="169">
        <f>T123</f>
        <v>0</v>
      </c>
      <c r="U122" s="35"/>
      <c r="V122" s="35"/>
      <c r="W122" s="35"/>
      <c r="X122" s="35"/>
      <c r="Y122" s="35"/>
      <c r="Z122" s="35"/>
      <c r="AA122" s="35"/>
      <c r="AB122" s="35"/>
      <c r="AC122" s="35"/>
      <c r="AD122" s="35"/>
      <c r="AE122" s="35"/>
      <c r="AT122" s="18" t="s">
        <v>72</v>
      </c>
      <c r="AU122" s="18" t="s">
        <v>106</v>
      </c>
      <c r="BK122" s="170">
        <f>BK123</f>
        <v>0</v>
      </c>
    </row>
    <row r="123" spans="1:65" s="12" customFormat="1" ht="25.95" customHeight="1">
      <c r="B123" s="171"/>
      <c r="C123" s="172"/>
      <c r="D123" s="173" t="s">
        <v>72</v>
      </c>
      <c r="E123" s="174" t="s">
        <v>97</v>
      </c>
      <c r="F123" s="174" t="s">
        <v>1181</v>
      </c>
      <c r="G123" s="172"/>
      <c r="H123" s="172"/>
      <c r="I123" s="175"/>
      <c r="J123" s="176">
        <f>BK123</f>
        <v>0</v>
      </c>
      <c r="K123" s="172"/>
      <c r="L123" s="177"/>
      <c r="M123" s="178"/>
      <c r="N123" s="179"/>
      <c r="O123" s="179"/>
      <c r="P123" s="180">
        <f>P124+P131+P135+P139+P143</f>
        <v>0</v>
      </c>
      <c r="Q123" s="179"/>
      <c r="R123" s="180">
        <f>R124+R131+R135+R139+R143</f>
        <v>0</v>
      </c>
      <c r="S123" s="179"/>
      <c r="T123" s="181">
        <f>T124+T131+T135+T139+T143</f>
        <v>0</v>
      </c>
      <c r="AR123" s="182" t="s">
        <v>166</v>
      </c>
      <c r="AT123" s="183" t="s">
        <v>72</v>
      </c>
      <c r="AU123" s="183" t="s">
        <v>73</v>
      </c>
      <c r="AY123" s="182" t="s">
        <v>131</v>
      </c>
      <c r="BK123" s="184">
        <f>BK124+BK131+BK135+BK139+BK143</f>
        <v>0</v>
      </c>
    </row>
    <row r="124" spans="1:65" s="12" customFormat="1" ht="22.8" customHeight="1">
      <c r="B124" s="171"/>
      <c r="C124" s="172"/>
      <c r="D124" s="173" t="s">
        <v>72</v>
      </c>
      <c r="E124" s="185" t="s">
        <v>1182</v>
      </c>
      <c r="F124" s="185" t="s">
        <v>1183</v>
      </c>
      <c r="G124" s="172"/>
      <c r="H124" s="172"/>
      <c r="I124" s="175"/>
      <c r="J124" s="186">
        <f>BK124</f>
        <v>0</v>
      </c>
      <c r="K124" s="172"/>
      <c r="L124" s="177"/>
      <c r="M124" s="178"/>
      <c r="N124" s="179"/>
      <c r="O124" s="179"/>
      <c r="P124" s="180">
        <f>SUM(P125:P130)</f>
        <v>0</v>
      </c>
      <c r="Q124" s="179"/>
      <c r="R124" s="180">
        <f>SUM(R125:R130)</f>
        <v>0</v>
      </c>
      <c r="S124" s="179"/>
      <c r="T124" s="181">
        <f>SUM(T125:T130)</f>
        <v>0</v>
      </c>
      <c r="AR124" s="182" t="s">
        <v>166</v>
      </c>
      <c r="AT124" s="183" t="s">
        <v>72</v>
      </c>
      <c r="AU124" s="183" t="s">
        <v>81</v>
      </c>
      <c r="AY124" s="182" t="s">
        <v>131</v>
      </c>
      <c r="BK124" s="184">
        <f>SUM(BK125:BK130)</f>
        <v>0</v>
      </c>
    </row>
    <row r="125" spans="1:65" s="2" customFormat="1" ht="16.5" customHeight="1">
      <c r="A125" s="35"/>
      <c r="B125" s="36"/>
      <c r="C125" s="187" t="s">
        <v>81</v>
      </c>
      <c r="D125" s="187" t="s">
        <v>134</v>
      </c>
      <c r="E125" s="188" t="s">
        <v>1184</v>
      </c>
      <c r="F125" s="189" t="s">
        <v>1185</v>
      </c>
      <c r="G125" s="190" t="s">
        <v>388</v>
      </c>
      <c r="H125" s="191">
        <v>1</v>
      </c>
      <c r="I125" s="192"/>
      <c r="J125" s="193">
        <f>ROUND(I125*H125,2)</f>
        <v>0</v>
      </c>
      <c r="K125" s="189" t="s">
        <v>692</v>
      </c>
      <c r="L125" s="40"/>
      <c r="M125" s="194" t="s">
        <v>1</v>
      </c>
      <c r="N125" s="195" t="s">
        <v>38</v>
      </c>
      <c r="O125" s="72"/>
      <c r="P125" s="196">
        <f>O125*H125</f>
        <v>0</v>
      </c>
      <c r="Q125" s="196">
        <v>0</v>
      </c>
      <c r="R125" s="196">
        <f>Q125*H125</f>
        <v>0</v>
      </c>
      <c r="S125" s="196">
        <v>0</v>
      </c>
      <c r="T125" s="197">
        <f>S125*H125</f>
        <v>0</v>
      </c>
      <c r="U125" s="35"/>
      <c r="V125" s="35"/>
      <c r="W125" s="35"/>
      <c r="X125" s="35"/>
      <c r="Y125" s="35"/>
      <c r="Z125" s="35"/>
      <c r="AA125" s="35"/>
      <c r="AB125" s="35"/>
      <c r="AC125" s="35"/>
      <c r="AD125" s="35"/>
      <c r="AE125" s="35"/>
      <c r="AR125" s="198" t="s">
        <v>1186</v>
      </c>
      <c r="AT125" s="198" t="s">
        <v>134</v>
      </c>
      <c r="AU125" s="198" t="s">
        <v>83</v>
      </c>
      <c r="AY125" s="18" t="s">
        <v>131</v>
      </c>
      <c r="BE125" s="199">
        <f>IF(N125="základní",J125,0)</f>
        <v>0</v>
      </c>
      <c r="BF125" s="199">
        <f>IF(N125="snížená",J125,0)</f>
        <v>0</v>
      </c>
      <c r="BG125" s="199">
        <f>IF(N125="zákl. přenesená",J125,0)</f>
        <v>0</v>
      </c>
      <c r="BH125" s="199">
        <f>IF(N125="sníž. přenesená",J125,0)</f>
        <v>0</v>
      </c>
      <c r="BI125" s="199">
        <f>IF(N125="nulová",J125,0)</f>
        <v>0</v>
      </c>
      <c r="BJ125" s="18" t="s">
        <v>81</v>
      </c>
      <c r="BK125" s="199">
        <f>ROUND(I125*H125,2)</f>
        <v>0</v>
      </c>
      <c r="BL125" s="18" t="s">
        <v>1186</v>
      </c>
      <c r="BM125" s="198" t="s">
        <v>1187</v>
      </c>
    </row>
    <row r="126" spans="1:65" s="2" customFormat="1" ht="10.199999999999999">
      <c r="A126" s="35"/>
      <c r="B126" s="36"/>
      <c r="C126" s="37"/>
      <c r="D126" s="200" t="s">
        <v>140</v>
      </c>
      <c r="E126" s="37"/>
      <c r="F126" s="201" t="s">
        <v>1185</v>
      </c>
      <c r="G126" s="37"/>
      <c r="H126" s="37"/>
      <c r="I126" s="202"/>
      <c r="J126" s="37"/>
      <c r="K126" s="37"/>
      <c r="L126" s="40"/>
      <c r="M126" s="203"/>
      <c r="N126" s="204"/>
      <c r="O126" s="72"/>
      <c r="P126" s="72"/>
      <c r="Q126" s="72"/>
      <c r="R126" s="72"/>
      <c r="S126" s="72"/>
      <c r="T126" s="73"/>
      <c r="U126" s="35"/>
      <c r="V126" s="35"/>
      <c r="W126" s="35"/>
      <c r="X126" s="35"/>
      <c r="Y126" s="35"/>
      <c r="Z126" s="35"/>
      <c r="AA126" s="35"/>
      <c r="AB126" s="35"/>
      <c r="AC126" s="35"/>
      <c r="AD126" s="35"/>
      <c r="AE126" s="35"/>
      <c r="AT126" s="18" t="s">
        <v>140</v>
      </c>
      <c r="AU126" s="18" t="s">
        <v>83</v>
      </c>
    </row>
    <row r="127" spans="1:65" s="2" customFormat="1" ht="10.199999999999999">
      <c r="A127" s="35"/>
      <c r="B127" s="36"/>
      <c r="C127" s="37"/>
      <c r="D127" s="205" t="s">
        <v>141</v>
      </c>
      <c r="E127" s="37"/>
      <c r="F127" s="206" t="s">
        <v>1188</v>
      </c>
      <c r="G127" s="37"/>
      <c r="H127" s="37"/>
      <c r="I127" s="202"/>
      <c r="J127" s="37"/>
      <c r="K127" s="37"/>
      <c r="L127" s="40"/>
      <c r="M127" s="203"/>
      <c r="N127" s="204"/>
      <c r="O127" s="72"/>
      <c r="P127" s="72"/>
      <c r="Q127" s="72"/>
      <c r="R127" s="72"/>
      <c r="S127" s="72"/>
      <c r="T127" s="73"/>
      <c r="U127" s="35"/>
      <c r="V127" s="35"/>
      <c r="W127" s="35"/>
      <c r="X127" s="35"/>
      <c r="Y127" s="35"/>
      <c r="Z127" s="35"/>
      <c r="AA127" s="35"/>
      <c r="AB127" s="35"/>
      <c r="AC127" s="35"/>
      <c r="AD127" s="35"/>
      <c r="AE127" s="35"/>
      <c r="AT127" s="18" t="s">
        <v>141</v>
      </c>
      <c r="AU127" s="18" t="s">
        <v>83</v>
      </c>
    </row>
    <row r="128" spans="1:65" s="2" customFormat="1" ht="24.15" customHeight="1">
      <c r="A128" s="35"/>
      <c r="B128" s="36"/>
      <c r="C128" s="187" t="s">
        <v>83</v>
      </c>
      <c r="D128" s="187" t="s">
        <v>134</v>
      </c>
      <c r="E128" s="188" t="s">
        <v>1189</v>
      </c>
      <c r="F128" s="189" t="s">
        <v>1190</v>
      </c>
      <c r="G128" s="190" t="s">
        <v>388</v>
      </c>
      <c r="H128" s="191">
        <v>1</v>
      </c>
      <c r="I128" s="192"/>
      <c r="J128" s="193">
        <f>ROUND(I128*H128,2)</f>
        <v>0</v>
      </c>
      <c r="K128" s="189" t="s">
        <v>692</v>
      </c>
      <c r="L128" s="40"/>
      <c r="M128" s="194" t="s">
        <v>1</v>
      </c>
      <c r="N128" s="195" t="s">
        <v>38</v>
      </c>
      <c r="O128" s="72"/>
      <c r="P128" s="196">
        <f>O128*H128</f>
        <v>0</v>
      </c>
      <c r="Q128" s="196">
        <v>0</v>
      </c>
      <c r="R128" s="196">
        <f>Q128*H128</f>
        <v>0</v>
      </c>
      <c r="S128" s="196">
        <v>0</v>
      </c>
      <c r="T128" s="197">
        <f>S128*H128</f>
        <v>0</v>
      </c>
      <c r="U128" s="35"/>
      <c r="V128" s="35"/>
      <c r="W128" s="35"/>
      <c r="X128" s="35"/>
      <c r="Y128" s="35"/>
      <c r="Z128" s="35"/>
      <c r="AA128" s="35"/>
      <c r="AB128" s="35"/>
      <c r="AC128" s="35"/>
      <c r="AD128" s="35"/>
      <c r="AE128" s="35"/>
      <c r="AR128" s="198" t="s">
        <v>1186</v>
      </c>
      <c r="AT128" s="198" t="s">
        <v>134</v>
      </c>
      <c r="AU128" s="198" t="s">
        <v>83</v>
      </c>
      <c r="AY128" s="18" t="s">
        <v>131</v>
      </c>
      <c r="BE128" s="199">
        <f>IF(N128="základní",J128,0)</f>
        <v>0</v>
      </c>
      <c r="BF128" s="199">
        <f>IF(N128="snížená",J128,0)</f>
        <v>0</v>
      </c>
      <c r="BG128" s="199">
        <f>IF(N128="zákl. přenesená",J128,0)</f>
        <v>0</v>
      </c>
      <c r="BH128" s="199">
        <f>IF(N128="sníž. přenesená",J128,0)</f>
        <v>0</v>
      </c>
      <c r="BI128" s="199">
        <f>IF(N128="nulová",J128,0)</f>
        <v>0</v>
      </c>
      <c r="BJ128" s="18" t="s">
        <v>81</v>
      </c>
      <c r="BK128" s="199">
        <f>ROUND(I128*H128,2)</f>
        <v>0</v>
      </c>
      <c r="BL128" s="18" t="s">
        <v>1186</v>
      </c>
      <c r="BM128" s="198" t="s">
        <v>1191</v>
      </c>
    </row>
    <row r="129" spans="1:65" s="2" customFormat="1" ht="10.199999999999999">
      <c r="A129" s="35"/>
      <c r="B129" s="36"/>
      <c r="C129" s="37"/>
      <c r="D129" s="200" t="s">
        <v>140</v>
      </c>
      <c r="E129" s="37"/>
      <c r="F129" s="201" t="s">
        <v>1192</v>
      </c>
      <c r="G129" s="37"/>
      <c r="H129" s="37"/>
      <c r="I129" s="202"/>
      <c r="J129" s="37"/>
      <c r="K129" s="37"/>
      <c r="L129" s="40"/>
      <c r="M129" s="203"/>
      <c r="N129" s="204"/>
      <c r="O129" s="72"/>
      <c r="P129" s="72"/>
      <c r="Q129" s="72"/>
      <c r="R129" s="72"/>
      <c r="S129" s="72"/>
      <c r="T129" s="73"/>
      <c r="U129" s="35"/>
      <c r="V129" s="35"/>
      <c r="W129" s="35"/>
      <c r="X129" s="35"/>
      <c r="Y129" s="35"/>
      <c r="Z129" s="35"/>
      <c r="AA129" s="35"/>
      <c r="AB129" s="35"/>
      <c r="AC129" s="35"/>
      <c r="AD129" s="35"/>
      <c r="AE129" s="35"/>
      <c r="AT129" s="18" t="s">
        <v>140</v>
      </c>
      <c r="AU129" s="18" t="s">
        <v>83</v>
      </c>
    </row>
    <row r="130" spans="1:65" s="2" customFormat="1" ht="10.199999999999999">
      <c r="A130" s="35"/>
      <c r="B130" s="36"/>
      <c r="C130" s="37"/>
      <c r="D130" s="205" t="s">
        <v>141</v>
      </c>
      <c r="E130" s="37"/>
      <c r="F130" s="206" t="s">
        <v>1193</v>
      </c>
      <c r="G130" s="37"/>
      <c r="H130" s="37"/>
      <c r="I130" s="202"/>
      <c r="J130" s="37"/>
      <c r="K130" s="37"/>
      <c r="L130" s="40"/>
      <c r="M130" s="203"/>
      <c r="N130" s="204"/>
      <c r="O130" s="72"/>
      <c r="P130" s="72"/>
      <c r="Q130" s="72"/>
      <c r="R130" s="72"/>
      <c r="S130" s="72"/>
      <c r="T130" s="73"/>
      <c r="U130" s="35"/>
      <c r="V130" s="35"/>
      <c r="W130" s="35"/>
      <c r="X130" s="35"/>
      <c r="Y130" s="35"/>
      <c r="Z130" s="35"/>
      <c r="AA130" s="35"/>
      <c r="AB130" s="35"/>
      <c r="AC130" s="35"/>
      <c r="AD130" s="35"/>
      <c r="AE130" s="35"/>
      <c r="AT130" s="18" t="s">
        <v>141</v>
      </c>
      <c r="AU130" s="18" t="s">
        <v>83</v>
      </c>
    </row>
    <row r="131" spans="1:65" s="12" customFormat="1" ht="22.8" customHeight="1">
      <c r="B131" s="171"/>
      <c r="C131" s="172"/>
      <c r="D131" s="173" t="s">
        <v>72</v>
      </c>
      <c r="E131" s="185" t="s">
        <v>1194</v>
      </c>
      <c r="F131" s="185" t="s">
        <v>1195</v>
      </c>
      <c r="G131" s="172"/>
      <c r="H131" s="172"/>
      <c r="I131" s="175"/>
      <c r="J131" s="186">
        <f>BK131</f>
        <v>0</v>
      </c>
      <c r="K131" s="172"/>
      <c r="L131" s="177"/>
      <c r="M131" s="178"/>
      <c r="N131" s="179"/>
      <c r="O131" s="179"/>
      <c r="P131" s="180">
        <f>SUM(P132:P134)</f>
        <v>0</v>
      </c>
      <c r="Q131" s="179"/>
      <c r="R131" s="180">
        <f>SUM(R132:R134)</f>
        <v>0</v>
      </c>
      <c r="S131" s="179"/>
      <c r="T131" s="181">
        <f>SUM(T132:T134)</f>
        <v>0</v>
      </c>
      <c r="AR131" s="182" t="s">
        <v>166</v>
      </c>
      <c r="AT131" s="183" t="s">
        <v>72</v>
      </c>
      <c r="AU131" s="183" t="s">
        <v>81</v>
      </c>
      <c r="AY131" s="182" t="s">
        <v>131</v>
      </c>
      <c r="BK131" s="184">
        <f>SUM(BK132:BK134)</f>
        <v>0</v>
      </c>
    </row>
    <row r="132" spans="1:65" s="2" customFormat="1" ht="16.5" customHeight="1">
      <c r="A132" s="35"/>
      <c r="B132" s="36"/>
      <c r="C132" s="187" t="s">
        <v>152</v>
      </c>
      <c r="D132" s="187" t="s">
        <v>134</v>
      </c>
      <c r="E132" s="188" t="s">
        <v>1196</v>
      </c>
      <c r="F132" s="189" t="s">
        <v>1195</v>
      </c>
      <c r="G132" s="190" t="s">
        <v>388</v>
      </c>
      <c r="H132" s="191">
        <v>1</v>
      </c>
      <c r="I132" s="192"/>
      <c r="J132" s="193">
        <f>ROUND(I132*H132,2)</f>
        <v>0</v>
      </c>
      <c r="K132" s="189" t="s">
        <v>692</v>
      </c>
      <c r="L132" s="40"/>
      <c r="M132" s="194" t="s">
        <v>1</v>
      </c>
      <c r="N132" s="195" t="s">
        <v>38</v>
      </c>
      <c r="O132" s="72"/>
      <c r="P132" s="196">
        <f>O132*H132</f>
        <v>0</v>
      </c>
      <c r="Q132" s="196">
        <v>0</v>
      </c>
      <c r="R132" s="196">
        <f>Q132*H132</f>
        <v>0</v>
      </c>
      <c r="S132" s="196">
        <v>0</v>
      </c>
      <c r="T132" s="197">
        <f>S132*H132</f>
        <v>0</v>
      </c>
      <c r="U132" s="35"/>
      <c r="V132" s="35"/>
      <c r="W132" s="35"/>
      <c r="X132" s="35"/>
      <c r="Y132" s="35"/>
      <c r="Z132" s="35"/>
      <c r="AA132" s="35"/>
      <c r="AB132" s="35"/>
      <c r="AC132" s="35"/>
      <c r="AD132" s="35"/>
      <c r="AE132" s="35"/>
      <c r="AR132" s="198" t="s">
        <v>1186</v>
      </c>
      <c r="AT132" s="198" t="s">
        <v>134</v>
      </c>
      <c r="AU132" s="198" t="s">
        <v>83</v>
      </c>
      <c r="AY132" s="18" t="s">
        <v>131</v>
      </c>
      <c r="BE132" s="199">
        <f>IF(N132="základní",J132,0)</f>
        <v>0</v>
      </c>
      <c r="BF132" s="199">
        <f>IF(N132="snížená",J132,0)</f>
        <v>0</v>
      </c>
      <c r="BG132" s="199">
        <f>IF(N132="zákl. přenesená",J132,0)</f>
        <v>0</v>
      </c>
      <c r="BH132" s="199">
        <f>IF(N132="sníž. přenesená",J132,0)</f>
        <v>0</v>
      </c>
      <c r="BI132" s="199">
        <f>IF(N132="nulová",J132,0)</f>
        <v>0</v>
      </c>
      <c r="BJ132" s="18" t="s">
        <v>81</v>
      </c>
      <c r="BK132" s="199">
        <f>ROUND(I132*H132,2)</f>
        <v>0</v>
      </c>
      <c r="BL132" s="18" t="s">
        <v>1186</v>
      </c>
      <c r="BM132" s="198" t="s">
        <v>1197</v>
      </c>
    </row>
    <row r="133" spans="1:65" s="2" customFormat="1" ht="10.199999999999999">
      <c r="A133" s="35"/>
      <c r="B133" s="36"/>
      <c r="C133" s="37"/>
      <c r="D133" s="200" t="s">
        <v>140</v>
      </c>
      <c r="E133" s="37"/>
      <c r="F133" s="201" t="s">
        <v>1195</v>
      </c>
      <c r="G133" s="37"/>
      <c r="H133" s="37"/>
      <c r="I133" s="202"/>
      <c r="J133" s="37"/>
      <c r="K133" s="37"/>
      <c r="L133" s="40"/>
      <c r="M133" s="203"/>
      <c r="N133" s="204"/>
      <c r="O133" s="72"/>
      <c r="P133" s="72"/>
      <c r="Q133" s="72"/>
      <c r="R133" s="72"/>
      <c r="S133" s="72"/>
      <c r="T133" s="73"/>
      <c r="U133" s="35"/>
      <c r="V133" s="35"/>
      <c r="W133" s="35"/>
      <c r="X133" s="35"/>
      <c r="Y133" s="35"/>
      <c r="Z133" s="35"/>
      <c r="AA133" s="35"/>
      <c r="AB133" s="35"/>
      <c r="AC133" s="35"/>
      <c r="AD133" s="35"/>
      <c r="AE133" s="35"/>
      <c r="AT133" s="18" t="s">
        <v>140</v>
      </c>
      <c r="AU133" s="18" t="s">
        <v>83</v>
      </c>
    </row>
    <row r="134" spans="1:65" s="2" customFormat="1" ht="10.199999999999999">
      <c r="A134" s="35"/>
      <c r="B134" s="36"/>
      <c r="C134" s="37"/>
      <c r="D134" s="205" t="s">
        <v>141</v>
      </c>
      <c r="E134" s="37"/>
      <c r="F134" s="206" t="s">
        <v>1198</v>
      </c>
      <c r="G134" s="37"/>
      <c r="H134" s="37"/>
      <c r="I134" s="202"/>
      <c r="J134" s="37"/>
      <c r="K134" s="37"/>
      <c r="L134" s="40"/>
      <c r="M134" s="203"/>
      <c r="N134" s="204"/>
      <c r="O134" s="72"/>
      <c r="P134" s="72"/>
      <c r="Q134" s="72"/>
      <c r="R134" s="72"/>
      <c r="S134" s="72"/>
      <c r="T134" s="73"/>
      <c r="U134" s="35"/>
      <c r="V134" s="35"/>
      <c r="W134" s="35"/>
      <c r="X134" s="35"/>
      <c r="Y134" s="35"/>
      <c r="Z134" s="35"/>
      <c r="AA134" s="35"/>
      <c r="AB134" s="35"/>
      <c r="AC134" s="35"/>
      <c r="AD134" s="35"/>
      <c r="AE134" s="35"/>
      <c r="AT134" s="18" t="s">
        <v>141</v>
      </c>
      <c r="AU134" s="18" t="s">
        <v>83</v>
      </c>
    </row>
    <row r="135" spans="1:65" s="12" customFormat="1" ht="22.8" customHeight="1">
      <c r="B135" s="171"/>
      <c r="C135" s="172"/>
      <c r="D135" s="173" t="s">
        <v>72</v>
      </c>
      <c r="E135" s="185" t="s">
        <v>1199</v>
      </c>
      <c r="F135" s="185" t="s">
        <v>1200</v>
      </c>
      <c r="G135" s="172"/>
      <c r="H135" s="172"/>
      <c r="I135" s="175"/>
      <c r="J135" s="186">
        <f>BK135</f>
        <v>0</v>
      </c>
      <c r="K135" s="172"/>
      <c r="L135" s="177"/>
      <c r="M135" s="178"/>
      <c r="N135" s="179"/>
      <c r="O135" s="179"/>
      <c r="P135" s="180">
        <f>SUM(P136:P138)</f>
        <v>0</v>
      </c>
      <c r="Q135" s="179"/>
      <c r="R135" s="180">
        <f>SUM(R136:R138)</f>
        <v>0</v>
      </c>
      <c r="S135" s="179"/>
      <c r="T135" s="181">
        <f>SUM(T136:T138)</f>
        <v>0</v>
      </c>
      <c r="AR135" s="182" t="s">
        <v>166</v>
      </c>
      <c r="AT135" s="183" t="s">
        <v>72</v>
      </c>
      <c r="AU135" s="183" t="s">
        <v>81</v>
      </c>
      <c r="AY135" s="182" t="s">
        <v>131</v>
      </c>
      <c r="BK135" s="184">
        <f>SUM(BK136:BK138)</f>
        <v>0</v>
      </c>
    </row>
    <row r="136" spans="1:65" s="2" customFormat="1" ht="16.5" customHeight="1">
      <c r="A136" s="35"/>
      <c r="B136" s="36"/>
      <c r="C136" s="187" t="s">
        <v>139</v>
      </c>
      <c r="D136" s="187" t="s">
        <v>134</v>
      </c>
      <c r="E136" s="188" t="s">
        <v>1201</v>
      </c>
      <c r="F136" s="189" t="s">
        <v>1202</v>
      </c>
      <c r="G136" s="190" t="s">
        <v>388</v>
      </c>
      <c r="H136" s="191">
        <v>1</v>
      </c>
      <c r="I136" s="192"/>
      <c r="J136" s="193">
        <f>ROUND(I136*H136,2)</f>
        <v>0</v>
      </c>
      <c r="K136" s="189" t="s">
        <v>692</v>
      </c>
      <c r="L136" s="40"/>
      <c r="M136" s="194" t="s">
        <v>1</v>
      </c>
      <c r="N136" s="195" t="s">
        <v>38</v>
      </c>
      <c r="O136" s="72"/>
      <c r="P136" s="196">
        <f>O136*H136</f>
        <v>0</v>
      </c>
      <c r="Q136" s="196">
        <v>0</v>
      </c>
      <c r="R136" s="196">
        <f>Q136*H136</f>
        <v>0</v>
      </c>
      <c r="S136" s="196">
        <v>0</v>
      </c>
      <c r="T136" s="197">
        <f>S136*H136</f>
        <v>0</v>
      </c>
      <c r="U136" s="35"/>
      <c r="V136" s="35"/>
      <c r="W136" s="35"/>
      <c r="X136" s="35"/>
      <c r="Y136" s="35"/>
      <c r="Z136" s="35"/>
      <c r="AA136" s="35"/>
      <c r="AB136" s="35"/>
      <c r="AC136" s="35"/>
      <c r="AD136" s="35"/>
      <c r="AE136" s="35"/>
      <c r="AR136" s="198" t="s">
        <v>1186</v>
      </c>
      <c r="AT136" s="198" t="s">
        <v>134</v>
      </c>
      <c r="AU136" s="198" t="s">
        <v>83</v>
      </c>
      <c r="AY136" s="18" t="s">
        <v>131</v>
      </c>
      <c r="BE136" s="199">
        <f>IF(N136="základní",J136,0)</f>
        <v>0</v>
      </c>
      <c r="BF136" s="199">
        <f>IF(N136="snížená",J136,0)</f>
        <v>0</v>
      </c>
      <c r="BG136" s="199">
        <f>IF(N136="zákl. přenesená",J136,0)</f>
        <v>0</v>
      </c>
      <c r="BH136" s="199">
        <f>IF(N136="sníž. přenesená",J136,0)</f>
        <v>0</v>
      </c>
      <c r="BI136" s="199">
        <f>IF(N136="nulová",J136,0)</f>
        <v>0</v>
      </c>
      <c r="BJ136" s="18" t="s">
        <v>81</v>
      </c>
      <c r="BK136" s="199">
        <f>ROUND(I136*H136,2)</f>
        <v>0</v>
      </c>
      <c r="BL136" s="18" t="s">
        <v>1186</v>
      </c>
      <c r="BM136" s="198" t="s">
        <v>1203</v>
      </c>
    </row>
    <row r="137" spans="1:65" s="2" customFormat="1" ht="10.199999999999999">
      <c r="A137" s="35"/>
      <c r="B137" s="36"/>
      <c r="C137" s="37"/>
      <c r="D137" s="200" t="s">
        <v>140</v>
      </c>
      <c r="E137" s="37"/>
      <c r="F137" s="201" t="s">
        <v>1204</v>
      </c>
      <c r="G137" s="37"/>
      <c r="H137" s="37"/>
      <c r="I137" s="202"/>
      <c r="J137" s="37"/>
      <c r="K137" s="37"/>
      <c r="L137" s="40"/>
      <c r="M137" s="203"/>
      <c r="N137" s="204"/>
      <c r="O137" s="72"/>
      <c r="P137" s="72"/>
      <c r="Q137" s="72"/>
      <c r="R137" s="72"/>
      <c r="S137" s="72"/>
      <c r="T137" s="73"/>
      <c r="U137" s="35"/>
      <c r="V137" s="35"/>
      <c r="W137" s="35"/>
      <c r="X137" s="35"/>
      <c r="Y137" s="35"/>
      <c r="Z137" s="35"/>
      <c r="AA137" s="35"/>
      <c r="AB137" s="35"/>
      <c r="AC137" s="35"/>
      <c r="AD137" s="35"/>
      <c r="AE137" s="35"/>
      <c r="AT137" s="18" t="s">
        <v>140</v>
      </c>
      <c r="AU137" s="18" t="s">
        <v>83</v>
      </c>
    </row>
    <row r="138" spans="1:65" s="2" customFormat="1" ht="10.199999999999999">
      <c r="A138" s="35"/>
      <c r="B138" s="36"/>
      <c r="C138" s="37"/>
      <c r="D138" s="205" t="s">
        <v>141</v>
      </c>
      <c r="E138" s="37"/>
      <c r="F138" s="206" t="s">
        <v>1205</v>
      </c>
      <c r="G138" s="37"/>
      <c r="H138" s="37"/>
      <c r="I138" s="202"/>
      <c r="J138" s="37"/>
      <c r="K138" s="37"/>
      <c r="L138" s="40"/>
      <c r="M138" s="203"/>
      <c r="N138" s="204"/>
      <c r="O138" s="72"/>
      <c r="P138" s="72"/>
      <c r="Q138" s="72"/>
      <c r="R138" s="72"/>
      <c r="S138" s="72"/>
      <c r="T138" s="73"/>
      <c r="U138" s="35"/>
      <c r="V138" s="35"/>
      <c r="W138" s="35"/>
      <c r="X138" s="35"/>
      <c r="Y138" s="35"/>
      <c r="Z138" s="35"/>
      <c r="AA138" s="35"/>
      <c r="AB138" s="35"/>
      <c r="AC138" s="35"/>
      <c r="AD138" s="35"/>
      <c r="AE138" s="35"/>
      <c r="AT138" s="18" t="s">
        <v>141</v>
      </c>
      <c r="AU138" s="18" t="s">
        <v>83</v>
      </c>
    </row>
    <row r="139" spans="1:65" s="12" customFormat="1" ht="22.8" customHeight="1">
      <c r="B139" s="171"/>
      <c r="C139" s="172"/>
      <c r="D139" s="173" t="s">
        <v>72</v>
      </c>
      <c r="E139" s="185" t="s">
        <v>1206</v>
      </c>
      <c r="F139" s="185" t="s">
        <v>1207</v>
      </c>
      <c r="G139" s="172"/>
      <c r="H139" s="172"/>
      <c r="I139" s="175"/>
      <c r="J139" s="186">
        <f>BK139</f>
        <v>0</v>
      </c>
      <c r="K139" s="172"/>
      <c r="L139" s="177"/>
      <c r="M139" s="178"/>
      <c r="N139" s="179"/>
      <c r="O139" s="179"/>
      <c r="P139" s="180">
        <f>SUM(P140:P142)</f>
        <v>0</v>
      </c>
      <c r="Q139" s="179"/>
      <c r="R139" s="180">
        <f>SUM(R140:R142)</f>
        <v>0</v>
      </c>
      <c r="S139" s="179"/>
      <c r="T139" s="181">
        <f>SUM(T140:T142)</f>
        <v>0</v>
      </c>
      <c r="AR139" s="182" t="s">
        <v>166</v>
      </c>
      <c r="AT139" s="183" t="s">
        <v>72</v>
      </c>
      <c r="AU139" s="183" t="s">
        <v>81</v>
      </c>
      <c r="AY139" s="182" t="s">
        <v>131</v>
      </c>
      <c r="BK139" s="184">
        <f>SUM(BK140:BK142)</f>
        <v>0</v>
      </c>
    </row>
    <row r="140" spans="1:65" s="2" customFormat="1" ht="16.5" customHeight="1">
      <c r="A140" s="35"/>
      <c r="B140" s="36"/>
      <c r="C140" s="187" t="s">
        <v>166</v>
      </c>
      <c r="D140" s="187" t="s">
        <v>134</v>
      </c>
      <c r="E140" s="188" t="s">
        <v>1208</v>
      </c>
      <c r="F140" s="189" t="s">
        <v>1207</v>
      </c>
      <c r="G140" s="190" t="s">
        <v>388</v>
      </c>
      <c r="H140" s="191">
        <v>1</v>
      </c>
      <c r="I140" s="192"/>
      <c r="J140" s="193">
        <f>ROUND(I140*H140,2)</f>
        <v>0</v>
      </c>
      <c r="K140" s="189" t="s">
        <v>692</v>
      </c>
      <c r="L140" s="40"/>
      <c r="M140" s="194" t="s">
        <v>1</v>
      </c>
      <c r="N140" s="195" t="s">
        <v>38</v>
      </c>
      <c r="O140" s="72"/>
      <c r="P140" s="196">
        <f>O140*H140</f>
        <v>0</v>
      </c>
      <c r="Q140" s="196">
        <v>0</v>
      </c>
      <c r="R140" s="196">
        <f>Q140*H140</f>
        <v>0</v>
      </c>
      <c r="S140" s="196">
        <v>0</v>
      </c>
      <c r="T140" s="197">
        <f>S140*H140</f>
        <v>0</v>
      </c>
      <c r="U140" s="35"/>
      <c r="V140" s="35"/>
      <c r="W140" s="35"/>
      <c r="X140" s="35"/>
      <c r="Y140" s="35"/>
      <c r="Z140" s="35"/>
      <c r="AA140" s="35"/>
      <c r="AB140" s="35"/>
      <c r="AC140" s="35"/>
      <c r="AD140" s="35"/>
      <c r="AE140" s="35"/>
      <c r="AR140" s="198" t="s">
        <v>1186</v>
      </c>
      <c r="AT140" s="198" t="s">
        <v>134</v>
      </c>
      <c r="AU140" s="198" t="s">
        <v>83</v>
      </c>
      <c r="AY140" s="18" t="s">
        <v>131</v>
      </c>
      <c r="BE140" s="199">
        <f>IF(N140="základní",J140,0)</f>
        <v>0</v>
      </c>
      <c r="BF140" s="199">
        <f>IF(N140="snížená",J140,0)</f>
        <v>0</v>
      </c>
      <c r="BG140" s="199">
        <f>IF(N140="zákl. přenesená",J140,0)</f>
        <v>0</v>
      </c>
      <c r="BH140" s="199">
        <f>IF(N140="sníž. přenesená",J140,0)</f>
        <v>0</v>
      </c>
      <c r="BI140" s="199">
        <f>IF(N140="nulová",J140,0)</f>
        <v>0</v>
      </c>
      <c r="BJ140" s="18" t="s">
        <v>81</v>
      </c>
      <c r="BK140" s="199">
        <f>ROUND(I140*H140,2)</f>
        <v>0</v>
      </c>
      <c r="BL140" s="18" t="s">
        <v>1186</v>
      </c>
      <c r="BM140" s="198" t="s">
        <v>1209</v>
      </c>
    </row>
    <row r="141" spans="1:65" s="2" customFormat="1" ht="10.199999999999999">
      <c r="A141" s="35"/>
      <c r="B141" s="36"/>
      <c r="C141" s="37"/>
      <c r="D141" s="200" t="s">
        <v>140</v>
      </c>
      <c r="E141" s="37"/>
      <c r="F141" s="201" t="s">
        <v>1207</v>
      </c>
      <c r="G141" s="37"/>
      <c r="H141" s="37"/>
      <c r="I141" s="202"/>
      <c r="J141" s="37"/>
      <c r="K141" s="37"/>
      <c r="L141" s="40"/>
      <c r="M141" s="203"/>
      <c r="N141" s="204"/>
      <c r="O141" s="72"/>
      <c r="P141" s="72"/>
      <c r="Q141" s="72"/>
      <c r="R141" s="72"/>
      <c r="S141" s="72"/>
      <c r="T141" s="73"/>
      <c r="U141" s="35"/>
      <c r="V141" s="35"/>
      <c r="W141" s="35"/>
      <c r="X141" s="35"/>
      <c r="Y141" s="35"/>
      <c r="Z141" s="35"/>
      <c r="AA141" s="35"/>
      <c r="AB141" s="35"/>
      <c r="AC141" s="35"/>
      <c r="AD141" s="35"/>
      <c r="AE141" s="35"/>
      <c r="AT141" s="18" t="s">
        <v>140</v>
      </c>
      <c r="AU141" s="18" t="s">
        <v>83</v>
      </c>
    </row>
    <row r="142" spans="1:65" s="2" customFormat="1" ht="10.199999999999999">
      <c r="A142" s="35"/>
      <c r="B142" s="36"/>
      <c r="C142" s="37"/>
      <c r="D142" s="205" t="s">
        <v>141</v>
      </c>
      <c r="E142" s="37"/>
      <c r="F142" s="206" t="s">
        <v>1210</v>
      </c>
      <c r="G142" s="37"/>
      <c r="H142" s="37"/>
      <c r="I142" s="202"/>
      <c r="J142" s="37"/>
      <c r="K142" s="37"/>
      <c r="L142" s="40"/>
      <c r="M142" s="203"/>
      <c r="N142" s="204"/>
      <c r="O142" s="72"/>
      <c r="P142" s="72"/>
      <c r="Q142" s="72"/>
      <c r="R142" s="72"/>
      <c r="S142" s="72"/>
      <c r="T142" s="73"/>
      <c r="U142" s="35"/>
      <c r="V142" s="35"/>
      <c r="W142" s="35"/>
      <c r="X142" s="35"/>
      <c r="Y142" s="35"/>
      <c r="Z142" s="35"/>
      <c r="AA142" s="35"/>
      <c r="AB142" s="35"/>
      <c r="AC142" s="35"/>
      <c r="AD142" s="35"/>
      <c r="AE142" s="35"/>
      <c r="AT142" s="18" t="s">
        <v>141</v>
      </c>
      <c r="AU142" s="18" t="s">
        <v>83</v>
      </c>
    </row>
    <row r="143" spans="1:65" s="12" customFormat="1" ht="22.8" customHeight="1">
      <c r="B143" s="171"/>
      <c r="C143" s="172"/>
      <c r="D143" s="173" t="s">
        <v>72</v>
      </c>
      <c r="E143" s="185" t="s">
        <v>1211</v>
      </c>
      <c r="F143" s="185" t="s">
        <v>1212</v>
      </c>
      <c r="G143" s="172"/>
      <c r="H143" s="172"/>
      <c r="I143" s="175"/>
      <c r="J143" s="186">
        <f>BK143</f>
        <v>0</v>
      </c>
      <c r="K143" s="172"/>
      <c r="L143" s="177"/>
      <c r="M143" s="178"/>
      <c r="N143" s="179"/>
      <c r="O143" s="179"/>
      <c r="P143" s="180">
        <f>SUM(P144:P146)</f>
        <v>0</v>
      </c>
      <c r="Q143" s="179"/>
      <c r="R143" s="180">
        <f>SUM(R144:R146)</f>
        <v>0</v>
      </c>
      <c r="S143" s="179"/>
      <c r="T143" s="181">
        <f>SUM(T144:T146)</f>
        <v>0</v>
      </c>
      <c r="AR143" s="182" t="s">
        <v>166</v>
      </c>
      <c r="AT143" s="183" t="s">
        <v>72</v>
      </c>
      <c r="AU143" s="183" t="s">
        <v>81</v>
      </c>
      <c r="AY143" s="182" t="s">
        <v>131</v>
      </c>
      <c r="BK143" s="184">
        <f>SUM(BK144:BK146)</f>
        <v>0</v>
      </c>
    </row>
    <row r="144" spans="1:65" s="2" customFormat="1" ht="16.5" customHeight="1">
      <c r="A144" s="35"/>
      <c r="B144" s="36"/>
      <c r="C144" s="187" t="s">
        <v>156</v>
      </c>
      <c r="D144" s="187" t="s">
        <v>134</v>
      </c>
      <c r="E144" s="188" t="s">
        <v>1213</v>
      </c>
      <c r="F144" s="189" t="s">
        <v>1212</v>
      </c>
      <c r="G144" s="190" t="s">
        <v>388</v>
      </c>
      <c r="H144" s="191">
        <v>1</v>
      </c>
      <c r="I144" s="192"/>
      <c r="J144" s="193">
        <f>ROUND(I144*H144,2)</f>
        <v>0</v>
      </c>
      <c r="K144" s="189" t="s">
        <v>692</v>
      </c>
      <c r="L144" s="40"/>
      <c r="M144" s="194" t="s">
        <v>1</v>
      </c>
      <c r="N144" s="195" t="s">
        <v>38</v>
      </c>
      <c r="O144" s="72"/>
      <c r="P144" s="196">
        <f>O144*H144</f>
        <v>0</v>
      </c>
      <c r="Q144" s="196">
        <v>0</v>
      </c>
      <c r="R144" s="196">
        <f>Q144*H144</f>
        <v>0</v>
      </c>
      <c r="S144" s="196">
        <v>0</v>
      </c>
      <c r="T144" s="197">
        <f>S144*H144</f>
        <v>0</v>
      </c>
      <c r="U144" s="35"/>
      <c r="V144" s="35"/>
      <c r="W144" s="35"/>
      <c r="X144" s="35"/>
      <c r="Y144" s="35"/>
      <c r="Z144" s="35"/>
      <c r="AA144" s="35"/>
      <c r="AB144" s="35"/>
      <c r="AC144" s="35"/>
      <c r="AD144" s="35"/>
      <c r="AE144" s="35"/>
      <c r="AR144" s="198" t="s">
        <v>1186</v>
      </c>
      <c r="AT144" s="198" t="s">
        <v>134</v>
      </c>
      <c r="AU144" s="198" t="s">
        <v>83</v>
      </c>
      <c r="AY144" s="18" t="s">
        <v>131</v>
      </c>
      <c r="BE144" s="199">
        <f>IF(N144="základní",J144,0)</f>
        <v>0</v>
      </c>
      <c r="BF144" s="199">
        <f>IF(N144="snížená",J144,0)</f>
        <v>0</v>
      </c>
      <c r="BG144" s="199">
        <f>IF(N144="zákl. přenesená",J144,0)</f>
        <v>0</v>
      </c>
      <c r="BH144" s="199">
        <f>IF(N144="sníž. přenesená",J144,0)</f>
        <v>0</v>
      </c>
      <c r="BI144" s="199">
        <f>IF(N144="nulová",J144,0)</f>
        <v>0</v>
      </c>
      <c r="BJ144" s="18" t="s">
        <v>81</v>
      </c>
      <c r="BK144" s="199">
        <f>ROUND(I144*H144,2)</f>
        <v>0</v>
      </c>
      <c r="BL144" s="18" t="s">
        <v>1186</v>
      </c>
      <c r="BM144" s="198" t="s">
        <v>1214</v>
      </c>
    </row>
    <row r="145" spans="1:47" s="2" customFormat="1" ht="10.199999999999999">
      <c r="A145" s="35"/>
      <c r="B145" s="36"/>
      <c r="C145" s="37"/>
      <c r="D145" s="200" t="s">
        <v>140</v>
      </c>
      <c r="E145" s="37"/>
      <c r="F145" s="201" t="s">
        <v>1212</v>
      </c>
      <c r="G145" s="37"/>
      <c r="H145" s="37"/>
      <c r="I145" s="202"/>
      <c r="J145" s="37"/>
      <c r="K145" s="37"/>
      <c r="L145" s="40"/>
      <c r="M145" s="203"/>
      <c r="N145" s="204"/>
      <c r="O145" s="72"/>
      <c r="P145" s="72"/>
      <c r="Q145" s="72"/>
      <c r="R145" s="72"/>
      <c r="S145" s="72"/>
      <c r="T145" s="73"/>
      <c r="U145" s="35"/>
      <c r="V145" s="35"/>
      <c r="W145" s="35"/>
      <c r="X145" s="35"/>
      <c r="Y145" s="35"/>
      <c r="Z145" s="35"/>
      <c r="AA145" s="35"/>
      <c r="AB145" s="35"/>
      <c r="AC145" s="35"/>
      <c r="AD145" s="35"/>
      <c r="AE145" s="35"/>
      <c r="AT145" s="18" t="s">
        <v>140</v>
      </c>
      <c r="AU145" s="18" t="s">
        <v>83</v>
      </c>
    </row>
    <row r="146" spans="1:47" s="2" customFormat="1" ht="10.199999999999999">
      <c r="A146" s="35"/>
      <c r="B146" s="36"/>
      <c r="C146" s="37"/>
      <c r="D146" s="205" t="s">
        <v>141</v>
      </c>
      <c r="E146" s="37"/>
      <c r="F146" s="206" t="s">
        <v>1215</v>
      </c>
      <c r="G146" s="37"/>
      <c r="H146" s="37"/>
      <c r="I146" s="202"/>
      <c r="J146" s="37"/>
      <c r="K146" s="37"/>
      <c r="L146" s="40"/>
      <c r="M146" s="264"/>
      <c r="N146" s="265"/>
      <c r="O146" s="266"/>
      <c r="P146" s="266"/>
      <c r="Q146" s="266"/>
      <c r="R146" s="266"/>
      <c r="S146" s="266"/>
      <c r="T146" s="267"/>
      <c r="U146" s="35"/>
      <c r="V146" s="35"/>
      <c r="W146" s="35"/>
      <c r="X146" s="35"/>
      <c r="Y146" s="35"/>
      <c r="Z146" s="35"/>
      <c r="AA146" s="35"/>
      <c r="AB146" s="35"/>
      <c r="AC146" s="35"/>
      <c r="AD146" s="35"/>
      <c r="AE146" s="35"/>
      <c r="AT146" s="18" t="s">
        <v>141</v>
      </c>
      <c r="AU146" s="18" t="s">
        <v>83</v>
      </c>
    </row>
    <row r="147" spans="1:47" s="2" customFormat="1" ht="6.9" customHeight="1">
      <c r="A147" s="35"/>
      <c r="B147" s="55"/>
      <c r="C147" s="56"/>
      <c r="D147" s="56"/>
      <c r="E147" s="56"/>
      <c r="F147" s="56"/>
      <c r="G147" s="56"/>
      <c r="H147" s="56"/>
      <c r="I147" s="56"/>
      <c r="J147" s="56"/>
      <c r="K147" s="56"/>
      <c r="L147" s="40"/>
      <c r="M147" s="35"/>
      <c r="O147" s="35"/>
      <c r="P147" s="35"/>
      <c r="Q147" s="35"/>
      <c r="R147" s="35"/>
      <c r="S147" s="35"/>
      <c r="T147" s="35"/>
      <c r="U147" s="35"/>
      <c r="V147" s="35"/>
      <c r="W147" s="35"/>
      <c r="X147" s="35"/>
      <c r="Y147" s="35"/>
      <c r="Z147" s="35"/>
      <c r="AA147" s="35"/>
      <c r="AB147" s="35"/>
      <c r="AC147" s="35"/>
      <c r="AD147" s="35"/>
      <c r="AE147" s="35"/>
    </row>
  </sheetData>
  <sheetProtection algorithmName="SHA-512" hashValue="nd88f7HyuMszWX+J10MKQh+83m1RQUYJqNzfa6FxJurJcOrqOUy5b03QPcNbnXdOqepG2AQ1MT+JfcuevTWMUw==" saltValue="55R1yCe5nVvKUyKRbcYpV8vGEu+n0LDSQsaRBJh6e0YaxB1oTl4wGkVepdefWcXAJXUscLcJTc3YC2FfaP6W8Q==" spinCount="100000" sheet="1" objects="1" scenarios="1" formatColumns="0" formatRows="0" autoFilter="0"/>
  <autoFilter ref="C121:K146" xr:uid="{00000000-0009-0000-0000-000006000000}"/>
  <mergeCells count="9">
    <mergeCell ref="E87:H87"/>
    <mergeCell ref="E112:H112"/>
    <mergeCell ref="E114:H114"/>
    <mergeCell ref="L2:V2"/>
    <mergeCell ref="E7:H7"/>
    <mergeCell ref="E9:H9"/>
    <mergeCell ref="E18:H18"/>
    <mergeCell ref="E27:H27"/>
    <mergeCell ref="E85:H85"/>
  </mergeCells>
  <hyperlinks>
    <hyperlink ref="F127" r:id="rId1" xr:uid="{00000000-0004-0000-0600-000000000000}"/>
    <hyperlink ref="F130" r:id="rId2" xr:uid="{00000000-0004-0000-0600-000001000000}"/>
    <hyperlink ref="F134" r:id="rId3" xr:uid="{00000000-0004-0000-0600-000002000000}"/>
    <hyperlink ref="F138" r:id="rId4" xr:uid="{00000000-0004-0000-0600-000003000000}"/>
    <hyperlink ref="F142" r:id="rId5" xr:uid="{00000000-0004-0000-0600-000004000000}"/>
    <hyperlink ref="F146" r:id="rId6" xr:uid="{00000000-0004-0000-06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14</vt:i4>
      </vt:variant>
    </vt:vector>
  </HeadingPairs>
  <TitlesOfParts>
    <vt:vector size="21" baseType="lpstr">
      <vt:lpstr>Rekapitulace stavby</vt:lpstr>
      <vt:lpstr>2021-030-a - Bourací práce</vt:lpstr>
      <vt:lpstr>2021-030-b - Stavební a k...</vt:lpstr>
      <vt:lpstr>2021-030-c - Elektroinsta...</vt:lpstr>
      <vt:lpstr>2021-030-d - Data</vt:lpstr>
      <vt:lpstr>2021-030-e - VZT</vt:lpstr>
      <vt:lpstr>2021-030-f - VRN</vt:lpstr>
      <vt:lpstr>'2021-030-a - Bourací práce'!Názvy_tisku</vt:lpstr>
      <vt:lpstr>'2021-030-b - Stavební a k...'!Názvy_tisku</vt:lpstr>
      <vt:lpstr>'2021-030-c - Elektroinsta...'!Názvy_tisku</vt:lpstr>
      <vt:lpstr>'2021-030-d - Data'!Názvy_tisku</vt:lpstr>
      <vt:lpstr>'2021-030-e - VZT'!Názvy_tisku</vt:lpstr>
      <vt:lpstr>'2021-030-f - VRN'!Názvy_tisku</vt:lpstr>
      <vt:lpstr>'Rekapitulace stavby'!Názvy_tisku</vt:lpstr>
      <vt:lpstr>'2021-030-a - Bourací práce'!Oblast_tisku</vt:lpstr>
      <vt:lpstr>'2021-030-b - Stavební a k...'!Oblast_tisku</vt:lpstr>
      <vt:lpstr>'2021-030-c - Elektroinsta...'!Oblast_tisku</vt:lpstr>
      <vt:lpstr>'2021-030-d - Data'!Oblast_tisku</vt:lpstr>
      <vt:lpstr>'2021-030-e - VZT'!Oblast_tisku</vt:lpstr>
      <vt:lpstr>'2021-030-f - VRN'!Oblast_tisku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DESKTOP-M49JM6O\Ondra</dc:creator>
  <cp:lastModifiedBy>Ondra</cp:lastModifiedBy>
  <dcterms:created xsi:type="dcterms:W3CDTF">2023-02-24T08:47:03Z</dcterms:created>
  <dcterms:modified xsi:type="dcterms:W3CDTF">2023-02-24T08:49:43Z</dcterms:modified>
</cp:coreProperties>
</file>